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ingenieriecom-my.sharepoint.com/personal/opottier_op-economiste_fr/Documents/Data_OPE/2.Commun/1- PROJET/2-BE/OCR/OCR2510-147 CHV étude cuisine Duvant/RENDU/4. Rendu DCE/PE/DPGF/"/>
    </mc:Choice>
  </mc:AlternateContent>
  <xr:revisionPtr revIDLastSave="1" documentId="11_D7E008A28680CC26E6DCA36967FA987C75C3559E" xr6:coauthVersionLast="47" xr6:coauthVersionMax="47" xr10:uidLastSave="{590F0463-C85F-4395-A2A3-F9C3EF44139D}"/>
  <bookViews>
    <workbookView xWindow="-108" yWindow="-108" windowWidth="23256" windowHeight="13896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P378" i="2"/>
  <c r="I381" i="2" s="1"/>
  <c r="C371" i="2"/>
  <c r="I354" i="2"/>
  <c r="I353" i="2"/>
  <c r="I352" i="2"/>
  <c r="I351" i="2"/>
  <c r="I348" i="2"/>
  <c r="I347" i="2"/>
  <c r="I344" i="2"/>
  <c r="I343" i="2"/>
  <c r="I342" i="2"/>
  <c r="I341" i="2"/>
  <c r="I338" i="2"/>
  <c r="I337" i="2"/>
  <c r="I336" i="2"/>
  <c r="I334" i="2"/>
  <c r="I333" i="2"/>
  <c r="I332" i="2"/>
  <c r="I331" i="2"/>
  <c r="I327" i="2"/>
  <c r="M309" i="2"/>
  <c r="M301" i="2"/>
  <c r="I355" i="2" s="1"/>
  <c r="M269" i="2"/>
  <c r="M260" i="2"/>
  <c r="M251" i="2"/>
  <c r="I350" i="2" s="1"/>
  <c r="M246" i="2"/>
  <c r="M237" i="2"/>
  <c r="M231" i="2"/>
  <c r="I349" i="2" s="1"/>
  <c r="M225" i="2"/>
  <c r="M218" i="2"/>
  <c r="M205" i="2"/>
  <c r="I346" i="2" s="1"/>
  <c r="M198" i="2"/>
  <c r="M192" i="2"/>
  <c r="M185" i="2"/>
  <c r="I345" i="2" s="1"/>
  <c r="M158" i="2"/>
  <c r="M147" i="2"/>
  <c r="M140" i="2"/>
  <c r="M133" i="2"/>
  <c r="I340" i="2" s="1"/>
  <c r="M94" i="2"/>
  <c r="M89" i="2"/>
  <c r="I335" i="2" s="1"/>
  <c r="M81" i="2"/>
  <c r="M73" i="2"/>
  <c r="M68" i="2"/>
  <c r="M62" i="2"/>
  <c r="M58" i="2"/>
  <c r="M53" i="2"/>
  <c r="M49" i="2"/>
  <c r="M42" i="2"/>
  <c r="I330" i="2" s="1"/>
  <c r="M38" i="2"/>
  <c r="M30" i="2"/>
  <c r="I329" i="2" s="1"/>
  <c r="M23" i="2"/>
  <c r="I328" i="2" s="1"/>
  <c r="M15" i="2"/>
  <c r="I358" i="2" s="1"/>
  <c r="G84" i="1"/>
  <c r="G82" i="1"/>
  <c r="G80" i="1"/>
  <c r="G78" i="1"/>
  <c r="E70" i="1"/>
  <c r="E63" i="1"/>
  <c r="E60" i="1"/>
  <c r="E20" i="1"/>
  <c r="E11" i="1"/>
  <c r="I339" i="2" l="1"/>
  <c r="I359" i="2"/>
  <c r="I360" i="2" s="1"/>
  <c r="AA1" i="3" s="1"/>
  <c r="I368" i="2"/>
  <c r="C369" i="2"/>
  <c r="P369" i="2"/>
  <c r="I374" i="2" s="1"/>
  <c r="P371" i="2"/>
  <c r="I370" i="2"/>
  <c r="I325" i="2"/>
  <c r="I326" i="2"/>
  <c r="I377" i="2"/>
  <c r="I380" i="2" s="1"/>
  <c r="I382" i="2" s="1"/>
  <c r="C378" i="2"/>
  <c r="AA33" i="3" l="1"/>
  <c r="AA37" i="3"/>
  <c r="AA3" i="3"/>
  <c r="AA4" i="3"/>
  <c r="I373" i="2"/>
  <c r="I375" i="2" s="1"/>
  <c r="AA15" i="3" l="1"/>
  <c r="AA32" i="3"/>
  <c r="AA9" i="3"/>
  <c r="AA5" i="3"/>
  <c r="AA42" i="3"/>
  <c r="AA12" i="3"/>
  <c r="AA7" i="3" s="1"/>
  <c r="AA27" i="3"/>
  <c r="AA6" i="3"/>
  <c r="AA43" i="3" l="1"/>
  <c r="AA41" i="3"/>
  <c r="AA21" i="3"/>
  <c r="AA38" i="3"/>
  <c r="AA11" i="3"/>
  <c r="AA18" i="3"/>
  <c r="AA10" i="3"/>
  <c r="AA19" i="3"/>
  <c r="AA47" i="3"/>
  <c r="AA29" i="3"/>
  <c r="AA46" i="3"/>
  <c r="AA28" i="3"/>
  <c r="AA23" i="3"/>
  <c r="AA24" i="3"/>
  <c r="AA13" i="3"/>
  <c r="AA16" i="3"/>
  <c r="AA95" i="3" l="1"/>
  <c r="AA35" i="3"/>
  <c r="AA91" i="3"/>
  <c r="AA87" i="3" s="1"/>
  <c r="AA83" i="3" s="1"/>
  <c r="AA76" i="3" s="1"/>
  <c r="AA68" i="3" s="1"/>
  <c r="AA60" i="3" s="1"/>
  <c r="AA52" i="3" s="1"/>
  <c r="AA77" i="3"/>
  <c r="AA51" i="3"/>
  <c r="AA34" i="3"/>
  <c r="AA50" i="3"/>
  <c r="AA94" i="3"/>
  <c r="AA90" i="3"/>
  <c r="AA86" i="3" s="1"/>
  <c r="AA81" i="3" s="1"/>
  <c r="AA74" i="3" s="1"/>
  <c r="AA66" i="3" s="1"/>
  <c r="AA58" i="3" s="1"/>
  <c r="AA48" i="3" s="1"/>
  <c r="AA30" i="3"/>
  <c r="AA17" i="3"/>
  <c r="AA82" i="3" s="1"/>
  <c r="AA20" i="3"/>
  <c r="AA69" i="3" s="1"/>
  <c r="AA61" i="3" s="1"/>
  <c r="AA53" i="3" s="1"/>
  <c r="AA36" i="3" s="1"/>
  <c r="AA93" i="3"/>
  <c r="AA7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25" i="3"/>
  <c r="AA96" i="3"/>
  <c r="AA92" i="3" s="1"/>
  <c r="AA22" i="3"/>
  <c r="AA71" i="3" s="1"/>
  <c r="AA63" i="3" s="1"/>
  <c r="AA55" i="3" s="1"/>
  <c r="AA40" i="3" s="1"/>
  <c r="AA14" i="3"/>
  <c r="AA88" i="3" l="1"/>
  <c r="AA84" i="3" s="1"/>
  <c r="AA78" i="3" s="1"/>
  <c r="AA70" i="3" s="1"/>
  <c r="AA62" i="3" s="1"/>
  <c r="AA54" i="3" s="1"/>
  <c r="AA39" i="3"/>
  <c r="AA79" i="3"/>
  <c r="AA75" i="3"/>
  <c r="AA67" i="3" s="1"/>
  <c r="AA59" i="3" s="1"/>
  <c r="AA49" i="3" s="1"/>
  <c r="AA31" i="3" s="1"/>
  <c r="AA98" i="3" s="1"/>
  <c r="AA2" i="3" s="1"/>
  <c r="C36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185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192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198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205" authorId="0" shapeId="0" xr:uid="{00000000-0006-0000-0100-000004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301" authorId="0" shapeId="0" xr:uid="{00000000-0006-0000-0100-000005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309" authorId="0" shapeId="0" xr:uid="{00000000-0006-0000-0100-000006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</commentList>
</comments>
</file>

<file path=xl/sharedStrings.xml><?xml version="1.0" encoding="utf-8"?>
<sst xmlns="http://schemas.openxmlformats.org/spreadsheetml/2006/main" count="633" uniqueCount="351">
  <si>
    <t>Dossier</t>
  </si>
  <si>
    <t>Date</t>
  </si>
  <si>
    <t>Phase</t>
  </si>
  <si>
    <t>Indice</t>
  </si>
  <si>
    <t>MAITRE D'OUVRAGE
Centre Hospitalier de Valenciennes
114 Avenue Desandrouin,
59300 Valenciennes</t>
  </si>
  <si>
    <t>ECONOMISTE DE LA CONSTRUCTION : 
    OP ECONOMISTE
    377 rue Jules Guesde - Les Miroirs du Lac
    59650  VILLENEUVE D'ASCQ
    Tél : 07 78 11 00 46
    Mél : contact@op-economiste.fr</t>
  </si>
  <si>
    <t>MAITRE D'OEUVRE : 
    OCR
    68 Rue de Wambrechies Bâtiment B,
    59520 Marquette-lez-Lille
    Tél : 06.77.93.64.74
    Mél : matthieu@ocr-expertise.fr</t>
  </si>
  <si>
    <t>NIV</t>
  </si>
  <si>
    <t>CODE</t>
  </si>
  <si>
    <t>TITRE1</t>
  </si>
  <si>
    <t>M1</t>
  </si>
  <si>
    <t>M2</t>
  </si>
  <si>
    <t>M3</t>
  </si>
  <si>
    <t>M4</t>
  </si>
  <si>
    <t>M5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</si>
  <si>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</si>
  <si>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</si>
  <si>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</si>
  <si>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</si>
  <si>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</si>
  <si>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</si>
  <si>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</si>
  <si>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</si>
  <si>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</si>
  <si>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</si>
  <si>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</si>
  <si>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</si>
  <si>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</si>
  <si>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</si>
  <si>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</si>
  <si>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</si>
  <si>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</si>
  <si>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</si>
  <si>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Tranche conditionnelle</t>
  </si>
  <si>
    <t>Numéro
 Tranche conditionnelle</t>
  </si>
  <si>
    <t>Taux TVA</t>
  </si>
  <si>
    <t>Marque</t>
  </si>
  <si>
    <t>Référence</t>
  </si>
  <si>
    <t>Commentaire</t>
  </si>
  <si>
    <t>Localisation</t>
  </si>
  <si>
    <t>Lot n°2</t>
  </si>
  <si>
    <t>GO ETENDU</t>
  </si>
  <si>
    <t>3.&amp;</t>
  </si>
  <si>
    <t>2.5</t>
  </si>
  <si>
    <t>DESCRIPTION DES OUVRAGES GO</t>
  </si>
  <si>
    <t>2.5.1</t>
  </si>
  <si>
    <t>INSTALLATION DE CHANTIER</t>
  </si>
  <si>
    <t>2.5.1.1</t>
  </si>
  <si>
    <t>Zone de chantier intérieure bâtiment</t>
  </si>
  <si>
    <t>Mois</t>
  </si>
  <si>
    <t>9.T</t>
  </si>
  <si>
    <t>9.L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</si>
  <si>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planning Maître d'Oeuvre et étude de l'entreprise du présent lot.
Pour la durée des travaux TCE (phase 1 et 2).
</t>
    </r>
  </si>
  <si>
    <t>9.&amp;</t>
  </si>
  <si>
    <t>4.&amp;</t>
  </si>
  <si>
    <t>2.5.2</t>
  </si>
  <si>
    <t xml:space="preserve">DEMOLITION ET ADAPTATION DE L'EXISTANT </t>
  </si>
  <si>
    <t>4.T</t>
  </si>
  <si>
    <t>2.5.2.1</t>
  </si>
  <si>
    <t>Création de trémie</t>
  </si>
  <si>
    <t>2.5.2.1.1</t>
  </si>
  <si>
    <t>Création d'une trémie en dalle béton</t>
  </si>
  <si>
    <t>Ens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</si>
  <si>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Selon plan de percement et étude de l'entreprise et notamment : 
	- création accès sortie VMC-hotte en toiture terrasse R+1.
</t>
    </r>
  </si>
  <si>
    <t>5.&amp;</t>
  </si>
  <si>
    <t>2.5.2.2</t>
  </si>
  <si>
    <t>Création d'ouverture</t>
  </si>
  <si>
    <t>2.5.2.2.1</t>
  </si>
  <si>
    <t>Création d'ouverture dans voile béton existant - renforcement par linteau BA</t>
  </si>
  <si>
    <t>ENS</t>
  </si>
  <si>
    <t>9.F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</si>
  <si>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Selon plan démolition et visite sur place de l'entreprise et notamment :
	- Accès laverie / salle restaurant.</t>
    </r>
    <r>
      <rPr>
        <i/>
        <sz val="8"/>
        <color theme="1"/>
        <rFont val="Arial"/>
        <family val="2"/>
      </rPr>
      <t xml:space="preserve">
</t>
    </r>
  </si>
  <si>
    <t>2.5.2.3</t>
  </si>
  <si>
    <t>Travaux divers</t>
  </si>
  <si>
    <t>2.5.2.3.1</t>
  </si>
  <si>
    <t>Carottages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</si>
  <si>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Suivant plans de repérage travaux et cheminement réseaux et notamment :
	- Carottage en dalle pour création de siphons (hors siphon à conserver) ; 
	- Carottage en dalle pour passage de réseaux à partir de 125mm ; 
	- Carottage en mur pour passage de réseaux à partir de 125mm ;  
	- Carottage en toiture terrasse pour passage alimentation elec et réseau vers CTA en toiture terrasse R+1 et toiture terrasse R+5. ; 
	- Carottage mur pour extracteur local poubelle : diamètre 125mm.
	- Carottage grille de ventilation 125mm local déchet sous sol.
	- Passage pour réseau en dalle.
Nota : percement dans le plafond CF local personnel existant (futur plonge) proscrit.</t>
    </r>
  </si>
  <si>
    <t>2.5.2.3.2</t>
  </si>
  <si>
    <t xml:space="preserve"> Tranchée pour passage réseaux</t>
  </si>
  <si>
    <t>ml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</si>
  <si>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3CB371"/>
        <rFont val="Arial"/>
        <family val="2"/>
      </rPr>
      <t xml:space="preserve">suivant plans et BET de l'entreprise et notamment : 
	- réseau enterré extérieur pour raccordement garage / plot béton.
</t>
    </r>
  </si>
  <si>
    <t>2.5.3</t>
  </si>
  <si>
    <t>OUVRAGES GO</t>
  </si>
  <si>
    <t>2.5.3.1</t>
  </si>
  <si>
    <t>Socle (Dés béton ) réseaux cuisine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</si>
  <si>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cuisiniste : 
	- Au droit des sorties de réseaux des équipements de cuisine (hypothèse : 16 unités).
</t>
    </r>
  </si>
  <si>
    <t>2.5.3.2</t>
  </si>
  <si>
    <t>Dalle béton équipements techniques</t>
  </si>
  <si>
    <t>m²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</si>
  <si>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repérage et notamment :
	- Support équipements techniques en rez de jardin (devant le garage).
</t>
    </r>
  </si>
  <si>
    <t>2.5.3.3</t>
  </si>
  <si>
    <t>Bouchement divers au sol</t>
  </si>
  <si>
    <t>u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</si>
  <si>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selon plan de repérage travaux et notamment : 
	- Grilles existantes à boucher en plonge ; 
	- Bouchement divers.
</t>
    </r>
  </si>
  <si>
    <t>2.5.3.4</t>
  </si>
  <si>
    <t>Bouchement de trémie murales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</si>
  <si>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selon plan de repérage travaux et notamment : 
	- Calfeutrement d'une trémie de ventilation en plonge existant.
</t>
    </r>
  </si>
  <si>
    <t>2.5.4</t>
  </si>
  <si>
    <t>REMISE EN ETAT</t>
  </si>
  <si>
    <t>2.5.4.1</t>
  </si>
  <si>
    <t>Enduit de lissage sur voile béton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</si>
  <si>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et notamment :
	- Reprise de l'ensemble des murs avant faïences et peinture de la zone travaux rez de chaussée.
	- Reprise des murs en fond des anciennes chambres froides sous sol suite dépose avant mise en peinture.
Hors cloison sandwich.
Hors zone doublage thermique (façade).
</t>
    </r>
  </si>
  <si>
    <t>9.M.Z</t>
  </si>
  <si>
    <t>2.5.4.2</t>
  </si>
  <si>
    <t>Évacuation et nettoyage de fin de chantier</t>
  </si>
  <si>
    <t>2.6</t>
  </si>
  <si>
    <t>DESCRIPTION DES OUVRAGES ETANCHEITE</t>
  </si>
  <si>
    <t>2.6.1</t>
  </si>
  <si>
    <t>CURAGE - DEPOSE</t>
  </si>
  <si>
    <t>2.6.1.1</t>
  </si>
  <si>
    <t>Carottage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</si>
  <si>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Suivant plans de l'architecte et notamment :
	- Passage alimentation elec et gaine au droit du passage VMC-hotte en toiture R+1.
	- Passage alimentation elec et gaine au droit de la sortie tourelle de désenfumage en toiture terrasse R+5.</t>
    </r>
    <r>
      <rPr>
        <i/>
        <sz val="8"/>
        <color theme="1"/>
        <rFont val="Arial"/>
        <family val="2"/>
      </rPr>
      <t xml:space="preserve">
</t>
    </r>
  </si>
  <si>
    <t>2.6.2</t>
  </si>
  <si>
    <t>REFECTION ETANCHEITE</t>
  </si>
  <si>
    <t>2.6.2.1</t>
  </si>
  <si>
    <t>Pose costière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</si>
  <si>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Suivant plans de repérage et notamment :
	- sur emprise groupe VMC en toiture terrasse R+1.</t>
    </r>
  </si>
  <si>
    <t>2.6.2.2</t>
  </si>
  <si>
    <t>Réfection des relevés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</si>
  <si>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Relevé périphérique de la tourelle de désenfumage remplacée toiture terrasse R+5.
Selon nécessité des ouvrages ci-dessus.
</t>
    </r>
  </si>
  <si>
    <t>2.6.3</t>
  </si>
  <si>
    <t>GÉNÉRALITES DE FIN DE LOT</t>
  </si>
  <si>
    <t>2.6.3.1</t>
  </si>
  <si>
    <t>Documents à fournir</t>
  </si>
  <si>
    <t>5.F</t>
  </si>
  <si>
    <t>5.T</t>
  </si>
  <si>
    <t>2.6.3.2</t>
  </si>
  <si>
    <t>Mise hors eau provisoire</t>
  </si>
  <si>
    <t>2.6.3.2.1</t>
  </si>
  <si>
    <t>6.F</t>
  </si>
  <si>
    <t>6.T</t>
  </si>
  <si>
    <t>6.&amp;</t>
  </si>
  <si>
    <t>2.6.3.2.2</t>
  </si>
  <si>
    <t>Épreuve d'étanchéité à l'eau</t>
  </si>
  <si>
    <t>2.6.3.3</t>
  </si>
  <si>
    <t>Divers</t>
  </si>
  <si>
    <t>8.C</t>
  </si>
  <si>
    <t>8.F</t>
  </si>
  <si>
    <t>8.T</t>
  </si>
  <si>
    <t>8.&amp;</t>
  </si>
  <si>
    <t>2.6.3.4</t>
  </si>
  <si>
    <t>Nettoyage</t>
  </si>
  <si>
    <t>2.6.3.5</t>
  </si>
  <si>
    <t>Évacuation</t>
  </si>
  <si>
    <t>2.7</t>
  </si>
  <si>
    <t>DESCRIPTIONS DES OUVRAGES PLATRERIE-MENUISERIE INTERIEURES</t>
  </si>
  <si>
    <t>3.T</t>
  </si>
  <si>
    <t>2.7.1</t>
  </si>
  <si>
    <t>DOUBLAGE</t>
  </si>
  <si>
    <t>4.C</t>
  </si>
  <si>
    <t>2.7.1.1</t>
  </si>
  <si>
    <t>Plaque BA 13 sur ossature métallique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</si>
  <si>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 et notamment :
	- Doublage en façades extérieur REZ DE CHAUSSÉE (ancien réfectoire personnel -&gt; cuisine) compris allège et imposte.
Compris ébrasements des baies
</t>
    </r>
  </si>
  <si>
    <t>2.7.1.2</t>
  </si>
  <si>
    <t>PV hydrofuge - EC</t>
  </si>
  <si>
    <t>2.7.1.3</t>
  </si>
  <si>
    <t>PV isolant thermique</t>
  </si>
  <si>
    <t>9.C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</si>
  <si>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 et notamment :
	- Doublage en façades extérieur REZ DE CHAUSSÉE (ancien réfectoire personnel et cuisine) compris allège et imposte.
Compris ébrasements des baies
</t>
    </r>
  </si>
  <si>
    <t>2.7.2</t>
  </si>
  <si>
    <t>GAINES &amp; ENCOFFREMENT</t>
  </si>
  <si>
    <t>2.7.2.1</t>
  </si>
  <si>
    <t>Encoffrement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</si>
  <si>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Suivant plans de l'architecte et étude de l'entreprise du présent lot.
	- Finitions au droit des portes créées.
	- Encoffrement des réseaux de VMC salle restauration au droit de la porte accès cuisine.</t>
    </r>
  </si>
  <si>
    <t>2.7.3</t>
  </si>
  <si>
    <t>2.7.3.1</t>
  </si>
  <si>
    <t>2.7.3.2</t>
  </si>
  <si>
    <t>2.7.3.3</t>
  </si>
  <si>
    <t>2.7.3.4</t>
  </si>
  <si>
    <t>2.7.4</t>
  </si>
  <si>
    <t>TRAVAUX VESTIAIRES-BUREAUX</t>
  </si>
  <si>
    <t>2.7.4.1</t>
  </si>
  <si>
    <t>PLATRERIE : Cloisons 72/48 (Tranche conditionnelle LOCAL BUREAU DU CHEF RDJ)</t>
  </si>
  <si>
    <t xml:space="preserve"> Tranche conditionnelle</t>
  </si>
  <si>
    <t>5.C</t>
  </si>
  <si>
    <t>2.7.4.1.1</t>
  </si>
  <si>
    <t>Cloisons 72/48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</si>
  <si>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 et notamment :
	- Cloisons de distribution du bureau sous sol.
</t>
    </r>
  </si>
  <si>
    <t>2.7.4.1.2</t>
  </si>
  <si>
    <t>PV hydrofuge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</si>
  <si>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 et notamment :
	- Cloisons de distribution du bureau sous sol (2faces)
</t>
    </r>
  </si>
  <si>
    <t>2.7.4.1.3</t>
  </si>
  <si>
    <t>Protocole sous section 4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</si>
  <si>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périmètre travaux et notamment :
	- Travaux en sous sol notamment lors du cloisonnement du bureau (travaux en sous section 4).
	- Et autant que nécessaire.
</t>
    </r>
  </si>
  <si>
    <t>2.7.4.2</t>
  </si>
  <si>
    <t>MENUISERIES INTERIEURES : BLOCS PORTES  (Tranche conditionnelle LOCAL BUREAU DU CHEF RDJ)</t>
  </si>
  <si>
    <t>2.7.4.2.1</t>
  </si>
  <si>
    <t>Bloc-porte 1 vantail âme pleine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</si>
  <si>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Suivant plans de l'architecte et notamment :
	- Porte du bureau sous sol.</t>
    </r>
  </si>
  <si>
    <t>2.8</t>
  </si>
  <si>
    <t>DESCRIPTION DES OUVRAGES CARRELAGE-FAIENCES</t>
  </si>
  <si>
    <t>2.8.1</t>
  </si>
  <si>
    <t>PREPARATION DES SOLS</t>
  </si>
  <si>
    <t>2.8.1.1</t>
  </si>
  <si>
    <t>Ragréage fibré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</si>
  <si>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périmètre travaux et notamment :
	- Ensemble des locaux cuisine -dgt-circulations rez de chaussée.
	- Calfeutrement de l'emprise des chambres froides démolies du sous sol (travaux en sous section 4).
</t>
    </r>
  </si>
  <si>
    <t>2.8.1.2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</si>
  <si>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périmètre travaux et notamment :
	- Travaux en sous sol notamment lors du calfeutrement de l'emprise des </t>
    </r>
    <r>
      <rPr>
        <i/>
        <u/>
        <sz val="8"/>
        <color rgb="FF00AF54"/>
        <rFont val="Arial"/>
        <family val="2"/>
      </rPr>
      <t xml:space="preserve">chambres froides démolies du sous sol </t>
    </r>
    <r>
      <rPr>
        <i/>
        <sz val="8"/>
        <color rgb="FF00AF54"/>
        <rFont val="Arial"/>
        <family val="2"/>
      </rPr>
      <t xml:space="preserve">(travaux en sous section 4).
	- Et autant que nécessaire.
</t>
    </r>
  </si>
  <si>
    <t>2.8.2</t>
  </si>
  <si>
    <t>PREPARATIONS TECHNIQUES</t>
  </si>
  <si>
    <t>2.8.2.1</t>
  </si>
  <si>
    <t>Système d'étanchéité liquide sous carrelage (SEL) - résine hydrofuge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</si>
  <si>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périmètre travaux et notamment :
	- Ensemble des sols des locaux cuisine rez de chaussée.
</t>
    </r>
  </si>
  <si>
    <t>2.8.2.2</t>
  </si>
  <si>
    <t>Siphon cuisine - finition carrelage</t>
  </si>
  <si>
    <t>9.U.IMAGE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</si>
  <si>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plans.
</t>
    </r>
  </si>
  <si>
    <t>2.8.3</t>
  </si>
  <si>
    <t>CARRELAGES</t>
  </si>
  <si>
    <t>2.8.3.1</t>
  </si>
  <si>
    <t>Carrelage zone cuisine</t>
  </si>
  <si>
    <t>2.8.3.1.1</t>
  </si>
  <si>
    <t>Gamme R11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</si>
  <si>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 Suivant plans de l'Architecte et notamment : 
	- Zones Cuisines : office, préparations, légumerie, circulations, sas, plonge.</t>
    </r>
    <r>
      <rPr>
        <i/>
        <sz val="8"/>
        <color theme="1"/>
        <rFont val="Arial"/>
        <family val="2"/>
      </rPr>
      <t xml:space="preserve">
</t>
    </r>
  </si>
  <si>
    <t>2.8.3.1.2</t>
  </si>
  <si>
    <t xml:space="preserve">Plinthes à gorge 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</si>
  <si>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 Suivant plans de l'Architecte et notamment : 
	- en périphérie des sols carrelés en carrelage anti-glissant de la zone cuisine.
	- Habillage des socles béton.</t>
    </r>
  </si>
  <si>
    <t>2.8.4</t>
  </si>
  <si>
    <t>FAIENCES CUISINE</t>
  </si>
  <si>
    <t>2.8.4.1</t>
  </si>
  <si>
    <t>ETANCHEITES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</si>
  <si>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l'Architecte. 
	- Ensemble des murs faïencés de cuisine : office, préparations, légumerie, plonge.
Hors cloison PU.
Hors circulation.
</t>
    </r>
  </si>
  <si>
    <t>2.8.4.2</t>
  </si>
  <si>
    <t>Faïences cuisine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</si>
  <si>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Suivant plans de l'Architecte. 
	- Ensemble des murs faïencés de cuisine : office, préparations, légumerie, circulations, plonge.
Hors cloison PU.
Hors circulation.</t>
    </r>
  </si>
  <si>
    <t>2.8.5</t>
  </si>
  <si>
    <t>2.8.5.1</t>
  </si>
  <si>
    <t>2.8.5.2</t>
  </si>
  <si>
    <t>2.8.5.3</t>
  </si>
  <si>
    <t>2.8.5.4</t>
  </si>
  <si>
    <t>2.8.6</t>
  </si>
  <si>
    <t>CARRELAGE-FAIENCES  (Tranche conditionnelle TRAVAUX VESTIAIRES)</t>
  </si>
  <si>
    <t>2.8.6.1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</si>
  <si>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l'Architecte. 
	- Ensemble des murs faïencés douches.
</t>
    </r>
  </si>
  <si>
    <t>2.8.6.2</t>
  </si>
  <si>
    <t xml:space="preserve">Faïences 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</si>
  <si>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Suivant plans de l'Architecte. 
	- Mur faïencés en périphérie douches Homme&amp;Femme.</t>
    </r>
  </si>
  <si>
    <t>RECAPITULATIF
Lot n°2 GO ETENDU</t>
  </si>
  <si>
    <t>RECAPITULATIF DES CHAPITRES</t>
  </si>
  <si>
    <t>2.5 - DESCRIPTION DES OUVRAGES GO</t>
  </si>
  <si>
    <t>- 2.5.1 - INSTALLATION DE CHANTIER</t>
  </si>
  <si>
    <t>- 2.5.2 - DEMOLITION ET ADAPTATION DE L'EXISTANT</t>
  </si>
  <si>
    <t>- 2.5.2.1 - Création de trémie</t>
  </si>
  <si>
    <t>- 2.5.2.2 - Création d'ouverture</t>
  </si>
  <si>
    <t>- 2.5.2.3 - Travaux divers</t>
  </si>
  <si>
    <t>- 2.5.3 - OUVRAGES GO</t>
  </si>
  <si>
    <t>- 2.5.4 - REMISE EN ETAT</t>
  </si>
  <si>
    <t>2.6 - DESCRIPTION DES OUVRAGES ETANCHEITE</t>
  </si>
  <si>
    <t>- 2.6.1 - CURAGE - DEPOSE</t>
  </si>
  <si>
    <t>- 2.6.2 - REFECTION ETANCHEITE</t>
  </si>
  <si>
    <t>- 2.6.3 - GÉNÉRALITES DE FIN DE LOT</t>
  </si>
  <si>
    <t>- 2.6.3.1 - Documents à fournir</t>
  </si>
  <si>
    <t>- 2.6.3.2 - Mise hors eau provisoire</t>
  </si>
  <si>
    <t>2.7 - DESCRIPTIONS DES OUVRAGES PLATRERIE-MENUISERIE INTERIEURES</t>
  </si>
  <si>
    <t>- 2.7.1 - DOUBLAGE</t>
  </si>
  <si>
    <t>- 2.7.2 - GAINES &amp; ENCOFFREMENT</t>
  </si>
  <si>
    <t>- 2.7.3 - GÉNÉRALITES DE FIN DE LOT</t>
  </si>
  <si>
    <t>- 2.7.3.1 - Documents à fournir</t>
  </si>
  <si>
    <t>- 2.7.4 - TRAVAUX VESTIAIRES-BUREAUX</t>
  </si>
  <si>
    <t>- 2.7.4.1 - PLATRERIE : Cloisons 72/48</t>
  </si>
  <si>
    <t>- 2.7.4.2 - MENUISERIES INTERIEURES : BLOCS PORTES</t>
  </si>
  <si>
    <t>2.8 - DESCRIPTION DES OUVRAGES CARRELAGE-FAIENCES</t>
  </si>
  <si>
    <t>- 2.8.1 - PREPARATION DES SOLS</t>
  </si>
  <si>
    <t>- 2.8.2 - PREPARATIONS TECHNIQUES</t>
  </si>
  <si>
    <t>- 2.8.3 - CARRELAGES</t>
  </si>
  <si>
    <t>- 2.8.3.1 - Carrelage zone cuisine</t>
  </si>
  <si>
    <t>- 2.8.4 - FAIENCES CUISINE</t>
  </si>
  <si>
    <t>- 2.8.5 - GÉNÉRALITES DE FIN DE LOT</t>
  </si>
  <si>
    <t>- 2.8.5.1 - Documents à fournir</t>
  </si>
  <si>
    <t>- 2.8.6 - CARRELAGE-FAIENCES</t>
  </si>
  <si>
    <t>Total du lot GO ETENDU</t>
  </si>
  <si>
    <t>Total H.T. :</t>
  </si>
  <si>
    <t>Total T.V.A. (20%) :</t>
  </si>
  <si>
    <t>Total T.T.C. :</t>
  </si>
  <si>
    <t xml:space="preserve">Soit en toutes lettres TTC : </t>
  </si>
  <si>
    <t>RECAPITULATIF TRANCHE CONDITIONNELLE</t>
  </si>
  <si>
    <t xml:space="preserve"> Tranche conditionnelle LOCAL BUREAU DU CHEF RDJ</t>
  </si>
  <si>
    <t xml:space="preserve"> 	 PLATRERIE : Cloisons 72/48</t>
  </si>
  <si>
    <t xml:space="preserve"> 	 MENUISERIES INTERIEURES : BLOCS PORTES </t>
  </si>
  <si>
    <t>Sous-total Tranche conditionnelle LOCAL BUREAU DU CHEF RDJ</t>
  </si>
  <si>
    <t>H.T.</t>
  </si>
  <si>
    <t>T.V.A.</t>
  </si>
  <si>
    <t>T.T.C.</t>
  </si>
  <si>
    <t xml:space="preserve"> Tranche conditionnelle TRAVAUX VESTIAIRES</t>
  </si>
  <si>
    <t xml:space="preserve"> 	 CARRELAGE-FAIENCES </t>
  </si>
  <si>
    <t>Sous-total Tranche conditionnelle TRAVAUX VESTIAIRES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</si>
  <si>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</si>
  <si>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</si>
  <si>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</si>
  <si>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</si>
  <si>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</si>
  <si>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</si>
  <si>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</si>
  <si>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</si>
  <si>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</si>
  <si>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</si>
  <si>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</si>
  <si>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</si>
  <si>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</si>
  <si>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</si>
  <si>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</si>
  <si>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</si>
  <si>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</si>
  <si>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</si>
  <si>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</si>
  <si>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</si>
  <si>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</si>
  <si>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</si>
  <si>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</si>
  <si>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</si>
  <si>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</si>
  <si>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</si>
  <si>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</si>
  <si>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</si>
  <si>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</si>
  <si>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</si>
  <si>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</si>
  <si>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TRAVAUX DE RENOVATION D'UNE  CUISINE COLLECTIVE  RESIDENCE DUVANT</t>
  </si>
  <si>
    <t>12/11/2025</t>
  </si>
  <si>
    <t>DCE</t>
  </si>
  <si>
    <t xml:space="preserve">1 rue de Flandres </t>
  </si>
  <si>
    <t>59300 Valenciennes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</si>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</sst>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  <font>
      <i/>
      <sz val="8"/>
      <color rgb="FF00AF54"/>
      <name val="Arial"/>
      <family val="2"/>
    </font>
    <font>
      <i/>
      <sz val="8"/>
      <color rgb="FF3CB371"/>
      <name val="Arial"/>
      <family val="2"/>
    </font>
    <font>
      <i/>
      <u/>
      <sz val="8"/>
      <color rgb="FF00AF5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 vertical="top" wrapText="1" indent="1"/>
    </xf>
    <xf numFmtId="165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165" fontId="6" fillId="0" borderId="0" xfId="0" applyNumberFormat="1" applyFont="1" applyAlignment="1">
      <alignment horizontal="right" vertical="top" wrapText="1" indent="2"/>
    </xf>
    <xf numFmtId="165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2" fillId="0" borderId="17" xfId="0" applyFont="1" applyBorder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8" xfId="0" applyNumberFormat="1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5" fontId="12" fillId="0" borderId="20" xfId="0" applyNumberFormat="1" applyFont="1" applyBorder="1" applyAlignment="1">
      <alignment vertical="top" wrapText="1"/>
    </xf>
    <xf numFmtId="165" fontId="1" fillId="0" borderId="20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0" fillId="0" borderId="0" xfId="0"/>
    <xf numFmtId="165" fontId="6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167" fontId="6" fillId="0" borderId="24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50</xdr:row>
      <xdr:rowOff>95250</xdr:rowOff>
    </xdr:from>
    <xdr:to>
      <xdr:col>4</xdr:col>
      <xdr:colOff>927100</xdr:colOff>
      <xdr:row>53</xdr:row>
      <xdr:rowOff>14491</xdr:rowOff>
    </xdr:to>
    <xdr:pic>
      <xdr:nvPicPr>
        <xdr:cNvPr id="2" name="Picture 1" descr="{17ab6298-9b46-40a5-acb6-9a0905c507bd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2275" y="5810250"/>
          <a:ext cx="889000" cy="2621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77</xdr:row>
      <xdr:rowOff>95250</xdr:rowOff>
    </xdr:from>
    <xdr:to>
      <xdr:col>1</xdr:col>
      <xdr:colOff>636587</xdr:colOff>
      <xdr:row>83</xdr:row>
      <xdr:rowOff>12700</xdr:rowOff>
    </xdr:to>
    <xdr:pic>
      <xdr:nvPicPr>
        <xdr:cNvPr id="3" name="Picture 2" descr="{db55f845-b442-4cdd-bcef-79060afb2769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8963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71</xdr:row>
      <xdr:rowOff>76200</xdr:rowOff>
    </xdr:from>
    <xdr:to>
      <xdr:col>1</xdr:col>
      <xdr:colOff>636587</xdr:colOff>
      <xdr:row>75</xdr:row>
      <xdr:rowOff>33262</xdr:rowOff>
    </xdr:to>
    <xdr:pic>
      <xdr:nvPicPr>
        <xdr:cNvPr id="4" name="Picture 3" descr="{f9bc5945-f005-48a5-89a8-04642ff0b660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191500"/>
          <a:ext cx="603250" cy="414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6"/>
      <c r="F2" s="46"/>
      <c r="G2" s="46"/>
      <c r="H2" s="46"/>
      <c r="I2" s="8"/>
    </row>
    <row r="3" spans="2:9" ht="9" customHeight="1" x14ac:dyDescent="0.3">
      <c r="B3" s="5"/>
      <c r="C3" s="6"/>
      <c r="D3" s="7"/>
      <c r="E3" s="46"/>
      <c r="F3" s="46"/>
      <c r="G3" s="46"/>
      <c r="H3" s="46"/>
      <c r="I3" s="8"/>
    </row>
    <row r="4" spans="2:9" ht="9" customHeight="1" x14ac:dyDescent="0.3">
      <c r="B4" s="5"/>
      <c r="C4" s="6"/>
      <c r="D4" s="7"/>
      <c r="E4" s="46"/>
      <c r="F4" s="46"/>
      <c r="G4" s="46"/>
      <c r="H4" s="46"/>
      <c r="I4" s="8"/>
    </row>
    <row r="5" spans="2:9" ht="9" customHeight="1" x14ac:dyDescent="0.3">
      <c r="B5" s="5"/>
      <c r="C5" s="6"/>
      <c r="D5" s="7"/>
      <c r="E5" s="46"/>
      <c r="F5" s="46"/>
      <c r="G5" s="46"/>
      <c r="H5" s="46"/>
      <c r="I5" s="8"/>
    </row>
    <row r="6" spans="2:9" ht="9" customHeight="1" x14ac:dyDescent="0.3">
      <c r="B6" s="5"/>
      <c r="C6" s="6"/>
      <c r="D6" s="7"/>
      <c r="E6" s="46"/>
      <c r="F6" s="46"/>
      <c r="G6" s="46"/>
      <c r="H6" s="46"/>
      <c r="I6" s="8"/>
    </row>
    <row r="7" spans="2:9" ht="9" customHeight="1" x14ac:dyDescent="0.3">
      <c r="B7" s="5"/>
      <c r="C7" s="6"/>
      <c r="D7" s="7"/>
      <c r="E7" s="46"/>
      <c r="F7" s="46"/>
      <c r="G7" s="46"/>
      <c r="H7" s="46"/>
      <c r="I7" s="8"/>
    </row>
    <row r="8" spans="2:9" ht="9" customHeight="1" x14ac:dyDescent="0.3">
      <c r="B8" s="5"/>
      <c r="C8" s="6"/>
      <c r="D8" s="7"/>
      <c r="E8" s="46"/>
      <c r="F8" s="46"/>
      <c r="G8" s="46"/>
      <c r="H8" s="46"/>
      <c r="I8" s="8"/>
    </row>
    <row r="9" spans="2:9" ht="9" customHeight="1" x14ac:dyDescent="0.3">
      <c r="B9" s="5"/>
      <c r="C9" s="6"/>
      <c r="D9" s="7"/>
      <c r="E9" s="46"/>
      <c r="F9" s="46"/>
      <c r="G9" s="46"/>
      <c r="H9" s="46"/>
      <c r="I9" s="8"/>
    </row>
    <row r="10" spans="2:9" ht="9" customHeight="1" x14ac:dyDescent="0.3">
      <c r="B10" s="5"/>
      <c r="C10" s="6"/>
      <c r="D10" s="7"/>
      <c r="E10" s="46"/>
      <c r="F10" s="46"/>
      <c r="G10" s="46"/>
      <c r="H10" s="46"/>
      <c r="I10" s="8"/>
    </row>
    <row r="11" spans="2:9" ht="9" customHeight="1" x14ac:dyDescent="0.3">
      <c r="B11" s="5"/>
      <c r="C11" s="6"/>
      <c r="D11" s="7"/>
      <c r="E11" s="47" t="str">
        <f>IF(Paramètres!C5&lt;&gt;"",Paramètres!C5,"")</f>
        <v>TRAVAUX DE RENOVATION D'UNE  CUISINE COLLECTIVE  RESIDENCE DUVANT</v>
      </c>
      <c r="F11" s="47"/>
      <c r="G11" s="47"/>
      <c r="H11" s="47"/>
      <c r="I11" s="8"/>
    </row>
    <row r="12" spans="2:9" ht="9" customHeight="1" x14ac:dyDescent="0.3">
      <c r="B12" s="5"/>
      <c r="C12" s="6"/>
      <c r="D12" s="7"/>
      <c r="E12" s="47"/>
      <c r="F12" s="47"/>
      <c r="G12" s="47"/>
      <c r="H12" s="47"/>
      <c r="I12" s="8"/>
    </row>
    <row r="13" spans="2:9" ht="9" customHeight="1" x14ac:dyDescent="0.3">
      <c r="B13" s="5"/>
      <c r="C13" s="6"/>
      <c r="D13" s="7"/>
      <c r="E13" s="47"/>
      <c r="F13" s="47"/>
      <c r="G13" s="47"/>
      <c r="H13" s="47"/>
      <c r="I13" s="8"/>
    </row>
    <row r="14" spans="2:9" ht="9" customHeight="1" x14ac:dyDescent="0.3">
      <c r="B14" s="5"/>
      <c r="C14" s="6"/>
      <c r="D14" s="7"/>
      <c r="E14" s="47"/>
      <c r="F14" s="47"/>
      <c r="G14" s="47"/>
      <c r="H14" s="47"/>
      <c r="I14" s="8"/>
    </row>
    <row r="15" spans="2:9" ht="9" customHeight="1" x14ac:dyDescent="0.3">
      <c r="B15" s="5"/>
      <c r="C15" s="6"/>
      <c r="D15" s="7"/>
      <c r="E15" s="47"/>
      <c r="F15" s="47"/>
      <c r="G15" s="47"/>
      <c r="H15" s="47"/>
      <c r="I15" s="8"/>
    </row>
    <row r="16" spans="2:9" ht="9" customHeight="1" x14ac:dyDescent="0.3">
      <c r="B16" s="5"/>
      <c r="C16" s="6"/>
      <c r="D16" s="7"/>
      <c r="E16" s="47"/>
      <c r="F16" s="47"/>
      <c r="G16" s="47"/>
      <c r="H16" s="47"/>
      <c r="I16" s="8"/>
    </row>
    <row r="17" spans="2:9" ht="9" customHeight="1" x14ac:dyDescent="0.3">
      <c r="B17" s="5"/>
      <c r="C17" s="6"/>
      <c r="D17" s="7"/>
      <c r="E17" s="47"/>
      <c r="F17" s="47"/>
      <c r="G17" s="47"/>
      <c r="H17" s="47"/>
      <c r="I17" s="8"/>
    </row>
    <row r="18" spans="2:9" ht="9" customHeight="1" x14ac:dyDescent="0.3">
      <c r="B18" s="5"/>
      <c r="C18" s="6"/>
      <c r="D18" s="7"/>
      <c r="E18" s="47"/>
      <c r="F18" s="47"/>
      <c r="G18" s="47"/>
      <c r="H18" s="47"/>
      <c r="I18" s="8"/>
    </row>
    <row r="19" spans="2:9" ht="9" customHeight="1" x14ac:dyDescent="0.3">
      <c r="B19" s="5"/>
      <c r="C19" s="6"/>
      <c r="D19" s="7"/>
      <c r="E19" s="47"/>
      <c r="F19" s="47"/>
      <c r="G19" s="47"/>
      <c r="H19" s="47"/>
      <c r="I19" s="8"/>
    </row>
    <row r="20" spans="2:9" ht="9" customHeight="1" x14ac:dyDescent="0.3">
      <c r="B20" s="5"/>
      <c r="C20" s="6"/>
      <c r="D20" s="7"/>
      <c r="E20" s="47" t="str">
        <f>IF(Paramètres!C24&lt;&gt;"",Paramètres!C24,"") &amp; CHAR(10) &amp; IF(Paramètres!C26&lt;&gt;"",Paramètres!C26,"") &amp; CHAR(10) &amp; IF(Paramètres!C28&lt;&gt;"",Paramètres!C28,"")</f>
        <v xml:space="preserve">1 rue de Flandres 
59300 Valenciennes
</v>
      </c>
      <c r="F20" s="47"/>
      <c r="G20" s="47"/>
      <c r="H20" s="47"/>
      <c r="I20" s="8"/>
    </row>
    <row r="21" spans="2:9" ht="9" customHeight="1" x14ac:dyDescent="0.3">
      <c r="B21" s="5"/>
      <c r="C21" s="6"/>
      <c r="D21" s="7"/>
      <c r="E21" s="47"/>
      <c r="F21" s="47"/>
      <c r="G21" s="47"/>
      <c r="H21" s="47"/>
      <c r="I21" s="8"/>
    </row>
    <row r="22" spans="2:9" ht="9" customHeight="1" x14ac:dyDescent="0.3">
      <c r="B22" s="5"/>
      <c r="C22" s="6"/>
      <c r="D22" s="7"/>
      <c r="E22" s="47"/>
      <c r="F22" s="47"/>
      <c r="G22" s="47"/>
      <c r="H22" s="47"/>
      <c r="I22" s="8"/>
    </row>
    <row r="23" spans="2:9" ht="9" customHeight="1" x14ac:dyDescent="0.3">
      <c r="B23" s="5"/>
      <c r="C23" s="6"/>
      <c r="D23" s="7"/>
      <c r="E23" s="47"/>
      <c r="F23" s="47"/>
      <c r="G23" s="47"/>
      <c r="H23" s="47"/>
      <c r="I23" s="8"/>
    </row>
    <row r="24" spans="2:9" ht="9" customHeight="1" x14ac:dyDescent="0.3">
      <c r="B24" s="5"/>
      <c r="C24" s="6"/>
      <c r="D24" s="7"/>
      <c r="E24" s="47"/>
      <c r="F24" s="47"/>
      <c r="G24" s="47"/>
      <c r="H24" s="47"/>
      <c r="I24" s="8"/>
    </row>
    <row r="25" spans="2:9" ht="9" customHeight="1" x14ac:dyDescent="0.3">
      <c r="B25" s="5"/>
      <c r="C25" s="6"/>
      <c r="D25" s="7"/>
      <c r="E25" s="47"/>
      <c r="F25" s="47"/>
      <c r="G25" s="47"/>
      <c r="H25" s="47"/>
      <c r="I25" s="8"/>
    </row>
    <row r="26" spans="2:9" ht="9" customHeight="1" x14ac:dyDescent="0.3">
      <c r="B26" s="5"/>
      <c r="C26" s="6"/>
      <c r="D26" s="7"/>
      <c r="E26" s="47"/>
      <c r="F26" s="47"/>
      <c r="G26" s="47"/>
      <c r="H26" s="47"/>
      <c r="I26" s="8"/>
    </row>
    <row r="27" spans="2:9" ht="9" customHeight="1" x14ac:dyDescent="0.3">
      <c r="B27" s="5"/>
      <c r="C27" s="6"/>
      <c r="D27" s="7"/>
      <c r="E27" s="47"/>
      <c r="F27" s="47"/>
      <c r="G27" s="47"/>
      <c r="H27" s="47"/>
      <c r="I27" s="8"/>
    </row>
    <row r="28" spans="2:9" ht="9" customHeight="1" x14ac:dyDescent="0.3">
      <c r="B28" s="5"/>
      <c r="C28" s="6"/>
      <c r="D28" s="7"/>
      <c r="E28" s="46"/>
      <c r="F28" s="46"/>
      <c r="G28" s="46"/>
      <c r="H28" s="46"/>
      <c r="I28" s="8"/>
    </row>
    <row r="29" spans="2:9" ht="9" customHeight="1" x14ac:dyDescent="0.3">
      <c r="B29" s="5"/>
      <c r="C29" s="6"/>
      <c r="D29" s="7"/>
      <c r="E29" s="46"/>
      <c r="F29" s="46"/>
      <c r="G29" s="46"/>
      <c r="H29" s="46"/>
      <c r="I29" s="8"/>
    </row>
    <row r="30" spans="2:9" ht="9" customHeight="1" x14ac:dyDescent="0.3">
      <c r="B30" s="5"/>
      <c r="C30" s="6"/>
      <c r="D30" s="7"/>
      <c r="E30" s="46"/>
      <c r="F30" s="46"/>
      <c r="G30" s="46"/>
      <c r="H30" s="46"/>
      <c r="I30" s="8"/>
    </row>
    <row r="31" spans="2:9" ht="9" customHeight="1" x14ac:dyDescent="0.3">
      <c r="B31" s="5"/>
      <c r="C31" s="6"/>
      <c r="D31" s="7"/>
      <c r="E31" s="46"/>
      <c r="F31" s="46"/>
      <c r="G31" s="46"/>
      <c r="H31" s="46"/>
      <c r="I31" s="8"/>
    </row>
    <row r="32" spans="2:9" ht="9" customHeight="1" x14ac:dyDescent="0.3">
      <c r="B32" s="5"/>
      <c r="C32" s="6"/>
      <c r="D32" s="7"/>
      <c r="E32" s="46"/>
      <c r="F32" s="46"/>
      <c r="G32" s="46"/>
      <c r="H32" s="46"/>
      <c r="I32" s="8"/>
    </row>
    <row r="33" spans="2:9" ht="9" customHeight="1" x14ac:dyDescent="0.3">
      <c r="B33" s="5"/>
      <c r="C33" s="6"/>
      <c r="D33" s="7"/>
      <c r="E33" s="46"/>
      <c r="F33" s="46"/>
      <c r="G33" s="46"/>
      <c r="H33" s="46"/>
      <c r="I33" s="8"/>
    </row>
    <row r="34" spans="2:9" ht="9" customHeight="1" x14ac:dyDescent="0.3">
      <c r="B34" s="5"/>
      <c r="C34" s="6"/>
      <c r="D34" s="7"/>
      <c r="E34" s="46"/>
      <c r="F34" s="46"/>
      <c r="G34" s="46"/>
      <c r="H34" s="46"/>
      <c r="I34" s="8"/>
    </row>
    <row r="35" spans="2:9" ht="9" customHeight="1" x14ac:dyDescent="0.3">
      <c r="B35" s="5"/>
      <c r="C35" s="6"/>
      <c r="D35" s="7"/>
      <c r="E35" s="46"/>
      <c r="F35" s="46"/>
      <c r="G35" s="46"/>
      <c r="H35" s="46"/>
      <c r="I35" s="8"/>
    </row>
    <row r="36" spans="2:9" ht="9" customHeight="1" x14ac:dyDescent="0.3">
      <c r="B36" s="5"/>
      <c r="C36" s="6"/>
      <c r="D36" s="7"/>
      <c r="E36" s="46"/>
      <c r="F36" s="46"/>
      <c r="G36" s="46"/>
      <c r="H36" s="46"/>
      <c r="I36" s="8"/>
    </row>
    <row r="37" spans="2:9" ht="9" customHeight="1" x14ac:dyDescent="0.3">
      <c r="B37" s="5"/>
      <c r="C37" s="6"/>
      <c r="D37" s="7"/>
      <c r="E37" s="46"/>
      <c r="F37" s="46"/>
      <c r="G37" s="46"/>
      <c r="H37" s="46"/>
      <c r="I37" s="8"/>
    </row>
    <row r="38" spans="2:9" ht="9" customHeight="1" x14ac:dyDescent="0.3">
      <c r="B38" s="5"/>
      <c r="C38" s="6"/>
      <c r="D38" s="7"/>
      <c r="E38" s="46"/>
      <c r="F38" s="46"/>
      <c r="G38" s="46"/>
      <c r="H38" s="46"/>
      <c r="I38" s="8"/>
    </row>
    <row r="39" spans="2:9" ht="9" customHeight="1" x14ac:dyDescent="0.3">
      <c r="B39" s="5"/>
      <c r="C39" s="6"/>
      <c r="D39" s="7"/>
      <c r="E39" s="46"/>
      <c r="F39" s="46"/>
      <c r="G39" s="46"/>
      <c r="H39" s="46"/>
      <c r="I39" s="8"/>
    </row>
    <row r="40" spans="2:9" ht="9" customHeight="1" x14ac:dyDescent="0.3">
      <c r="B40" s="5"/>
      <c r="C40" s="6"/>
      <c r="D40" s="7"/>
      <c r="E40" s="46"/>
      <c r="F40" s="46"/>
      <c r="G40" s="46"/>
      <c r="H40" s="46"/>
      <c r="I40" s="8"/>
    </row>
    <row r="41" spans="2:9" ht="9" customHeight="1" x14ac:dyDescent="0.3">
      <c r="B41" s="5"/>
      <c r="C41" s="6"/>
      <c r="D41" s="7"/>
      <c r="E41" s="46"/>
      <c r="F41" s="46"/>
      <c r="G41" s="46"/>
      <c r="H41" s="46"/>
      <c r="I41" s="8"/>
    </row>
    <row r="42" spans="2:9" ht="9" customHeight="1" x14ac:dyDescent="0.3">
      <c r="B42" s="5"/>
      <c r="C42" s="6"/>
      <c r="D42" s="7"/>
      <c r="E42" s="46"/>
      <c r="F42" s="46"/>
      <c r="G42" s="46"/>
      <c r="H42" s="46"/>
      <c r="I42" s="8"/>
    </row>
    <row r="43" spans="2:9" ht="9" customHeight="1" x14ac:dyDescent="0.3">
      <c r="B43" s="5"/>
      <c r="C43" s="6"/>
      <c r="D43" s="7"/>
      <c r="E43" s="46"/>
      <c r="F43" s="46"/>
      <c r="G43" s="46"/>
      <c r="H43" s="46"/>
      <c r="I43" s="8"/>
    </row>
    <row r="44" spans="2:9" ht="9" customHeight="1" x14ac:dyDescent="0.3">
      <c r="B44" s="5"/>
      <c r="C44" s="6"/>
      <c r="D44" s="7"/>
      <c r="E44" s="46"/>
      <c r="F44" s="46"/>
      <c r="G44" s="46"/>
      <c r="H44" s="46"/>
      <c r="I44" s="8"/>
    </row>
    <row r="45" spans="2:9" ht="9" customHeight="1" x14ac:dyDescent="0.3">
      <c r="B45" s="5"/>
      <c r="C45" s="6"/>
      <c r="D45" s="7"/>
      <c r="E45" s="46"/>
      <c r="F45" s="46"/>
      <c r="G45" s="46"/>
      <c r="H45" s="46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6"/>
      <c r="F47" s="58" t="s">
        <v>4</v>
      </c>
      <c r="G47" s="46"/>
      <c r="H47" s="46"/>
      <c r="I47" s="8"/>
    </row>
    <row r="48" spans="2:9" ht="9" customHeight="1" x14ac:dyDescent="0.3">
      <c r="B48" s="5"/>
      <c r="C48" s="6"/>
      <c r="D48" s="7"/>
      <c r="E48" s="46"/>
      <c r="F48" s="46"/>
      <c r="G48" s="46"/>
      <c r="H48" s="46"/>
      <c r="I48" s="8"/>
    </row>
    <row r="49" spans="2:9" ht="9" customHeight="1" x14ac:dyDescent="0.3">
      <c r="B49" s="5"/>
      <c r="C49" s="6"/>
      <c r="D49" s="7"/>
      <c r="E49" s="46"/>
      <c r="F49" s="46"/>
      <c r="G49" s="46"/>
      <c r="H49" s="46"/>
      <c r="I49" s="8"/>
    </row>
    <row r="50" spans="2:9" ht="9" customHeight="1" x14ac:dyDescent="0.3">
      <c r="B50" s="5"/>
      <c r="C50" s="6"/>
      <c r="D50" s="7"/>
      <c r="E50" s="46"/>
      <c r="F50" s="46"/>
      <c r="G50" s="46"/>
      <c r="H50" s="46"/>
      <c r="I50" s="8"/>
    </row>
    <row r="51" spans="2:9" ht="9" customHeight="1" x14ac:dyDescent="0.3">
      <c r="B51" s="5"/>
      <c r="C51" s="6"/>
      <c r="D51" s="7"/>
      <c r="E51" s="46"/>
      <c r="F51" s="46"/>
      <c r="G51" s="46"/>
      <c r="H51" s="46"/>
      <c r="I51" s="8"/>
    </row>
    <row r="52" spans="2:9" ht="9" customHeight="1" x14ac:dyDescent="0.3">
      <c r="B52" s="5"/>
      <c r="C52" s="6"/>
      <c r="D52" s="7"/>
      <c r="E52" s="46"/>
      <c r="F52" s="46"/>
      <c r="G52" s="46"/>
      <c r="H52" s="46"/>
      <c r="I52" s="8"/>
    </row>
    <row r="53" spans="2:9" ht="9" customHeight="1" x14ac:dyDescent="0.3">
      <c r="B53" s="5"/>
      <c r="C53" s="6"/>
      <c r="D53" s="7"/>
      <c r="E53" s="46"/>
      <c r="F53" s="46"/>
      <c r="G53" s="46"/>
      <c r="H53" s="46"/>
      <c r="I53" s="8"/>
    </row>
    <row r="54" spans="2:9" ht="9" customHeight="1" x14ac:dyDescent="0.3">
      <c r="B54" s="5"/>
      <c r="C54" s="6"/>
      <c r="D54" s="7"/>
      <c r="E54" s="46"/>
      <c r="F54" s="46"/>
      <c r="G54" s="46"/>
      <c r="H54" s="46"/>
      <c r="I54" s="8"/>
    </row>
    <row r="55" spans="2:9" ht="9" customHeight="1" x14ac:dyDescent="0.3">
      <c r="B55" s="5"/>
      <c r="C55" s="6"/>
      <c r="D55" s="7"/>
      <c r="E55" s="46"/>
      <c r="F55" s="46"/>
      <c r="G55" s="46"/>
      <c r="H55" s="46"/>
      <c r="I55" s="8"/>
    </row>
    <row r="56" spans="2:9" ht="9" customHeight="1" x14ac:dyDescent="0.3">
      <c r="B56" s="5"/>
      <c r="C56" s="6"/>
      <c r="D56" s="7"/>
      <c r="E56" s="46"/>
      <c r="F56" s="46"/>
      <c r="G56" s="46"/>
      <c r="H56" s="46"/>
      <c r="I56" s="8"/>
    </row>
    <row r="57" spans="2:9" ht="9" customHeight="1" x14ac:dyDescent="0.3">
      <c r="B57" s="5"/>
      <c r="C57" s="6"/>
      <c r="D57" s="7"/>
      <c r="E57" s="46"/>
      <c r="F57" s="46"/>
      <c r="G57" s="46"/>
      <c r="H57" s="46"/>
      <c r="I57" s="8"/>
    </row>
    <row r="58" spans="2:9" ht="9" customHeight="1" x14ac:dyDescent="0.3">
      <c r="B58" s="5"/>
      <c r="C58" s="6"/>
      <c r="D58" s="7"/>
      <c r="E58" s="46"/>
      <c r="F58" s="46"/>
      <c r="G58" s="46"/>
      <c r="H58" s="46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8" t="str">
        <f>IF(Paramètres!C9&lt;&gt;"",Paramètres!C9,"")</f>
        <v>Lot n°2</v>
      </c>
      <c r="F60" s="48"/>
      <c r="G60" s="48"/>
      <c r="H60" s="48"/>
      <c r="I60" s="8"/>
    </row>
    <row r="61" spans="2:9" ht="9" customHeight="1" x14ac:dyDescent="0.3">
      <c r="B61" s="5"/>
      <c r="C61" s="6"/>
      <c r="D61" s="7"/>
      <c r="E61" s="48"/>
      <c r="F61" s="48"/>
      <c r="G61" s="48"/>
      <c r="H61" s="48"/>
      <c r="I61" s="8"/>
    </row>
    <row r="62" spans="2:9" ht="9" customHeight="1" x14ac:dyDescent="0.3">
      <c r="B62" s="5"/>
      <c r="C62" s="6"/>
      <c r="D62" s="7"/>
      <c r="E62" s="48"/>
      <c r="F62" s="48"/>
      <c r="G62" s="48"/>
      <c r="H62" s="48"/>
      <c r="I62" s="8"/>
    </row>
    <row r="63" spans="2:9" ht="9" customHeight="1" x14ac:dyDescent="0.3">
      <c r="B63" s="5"/>
      <c r="C63" s="6"/>
      <c r="D63" s="7"/>
      <c r="E63" s="48" t="str">
        <f>IF(Paramètres!C11&lt;&gt;"",Paramètres!C11,"")</f>
        <v>GO ETENDU</v>
      </c>
      <c r="F63" s="48"/>
      <c r="G63" s="48"/>
      <c r="H63" s="48"/>
      <c r="I63" s="8"/>
    </row>
    <row r="64" spans="2:9" ht="9" customHeight="1" x14ac:dyDescent="0.3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3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3">
      <c r="B66" s="5"/>
      <c r="C66" s="6"/>
      <c r="D66" s="7"/>
      <c r="E66" s="48"/>
      <c r="F66" s="48"/>
      <c r="G66" s="48"/>
      <c r="H66" s="48"/>
      <c r="I66" s="8"/>
    </row>
    <row r="67" spans="2:9" ht="9" customHeight="1" x14ac:dyDescent="0.3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3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3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3">
      <c r="B70" s="5"/>
      <c r="C70" s="6"/>
      <c r="D70" s="7"/>
      <c r="E70" s="49" t="str">
        <f>IF(Paramètres!C3&lt;&gt;"",Paramètres!C3,"")</f>
        <v>DPGF</v>
      </c>
      <c r="F70" s="50"/>
      <c r="G70" s="50"/>
      <c r="H70" s="51"/>
      <c r="I70" s="8"/>
    </row>
    <row r="71" spans="2:9" ht="9" customHeight="1" x14ac:dyDescent="0.3">
      <c r="B71" s="61"/>
      <c r="C71" s="59" t="s">
        <v>6</v>
      </c>
      <c r="D71" s="7"/>
      <c r="E71" s="52"/>
      <c r="F71" s="47"/>
      <c r="G71" s="47"/>
      <c r="H71" s="53"/>
      <c r="I71" s="8"/>
    </row>
    <row r="72" spans="2:9" ht="9" customHeight="1" x14ac:dyDescent="0.3">
      <c r="B72" s="61"/>
      <c r="C72" s="60"/>
      <c r="D72" s="7"/>
      <c r="E72" s="52"/>
      <c r="F72" s="47"/>
      <c r="G72" s="47"/>
      <c r="H72" s="53"/>
      <c r="I72" s="8"/>
    </row>
    <row r="73" spans="2:9" ht="9" customHeight="1" x14ac:dyDescent="0.3">
      <c r="B73" s="61"/>
      <c r="C73" s="60"/>
      <c r="D73" s="7"/>
      <c r="E73" s="52"/>
      <c r="F73" s="47"/>
      <c r="G73" s="47"/>
      <c r="H73" s="53"/>
      <c r="I73" s="8"/>
    </row>
    <row r="74" spans="2:9" ht="9" customHeight="1" x14ac:dyDescent="0.3">
      <c r="B74" s="61"/>
      <c r="C74" s="60"/>
      <c r="D74" s="7"/>
      <c r="E74" s="52"/>
      <c r="F74" s="47"/>
      <c r="G74" s="47"/>
      <c r="H74" s="53"/>
      <c r="I74" s="8"/>
    </row>
    <row r="75" spans="2:9" ht="9" customHeight="1" x14ac:dyDescent="0.3">
      <c r="B75" s="61"/>
      <c r="C75" s="60"/>
      <c r="D75" s="7"/>
      <c r="E75" s="52"/>
      <c r="F75" s="47"/>
      <c r="G75" s="47"/>
      <c r="H75" s="53"/>
      <c r="I75" s="8"/>
    </row>
    <row r="76" spans="2:9" ht="9" customHeight="1" x14ac:dyDescent="0.3">
      <c r="B76" s="61"/>
      <c r="C76" s="60"/>
      <c r="D76" s="7"/>
      <c r="E76" s="54"/>
      <c r="F76" s="55"/>
      <c r="G76" s="55"/>
      <c r="H76" s="56"/>
      <c r="I76" s="8"/>
    </row>
    <row r="77" spans="2:9" ht="9" customHeight="1" x14ac:dyDescent="0.3">
      <c r="B77" s="61"/>
      <c r="C77" s="60"/>
      <c r="D77" s="7"/>
      <c r="E77" s="7"/>
      <c r="F77" s="7"/>
      <c r="G77" s="7"/>
      <c r="H77" s="7"/>
      <c r="I77" s="8"/>
    </row>
    <row r="78" spans="2:9" ht="9" customHeight="1" x14ac:dyDescent="0.3">
      <c r="B78" s="61"/>
      <c r="C78" s="59" t="s">
        <v>5</v>
      </c>
      <c r="D78" s="7"/>
      <c r="E78" s="7"/>
      <c r="F78" s="57" t="s">
        <v>0</v>
      </c>
      <c r="G78" s="57" t="str">
        <f>IF(Paramètres!C7&lt;&gt;"",Paramètres!C7,"")</f>
        <v/>
      </c>
      <c r="H78" s="7"/>
      <c r="I78" s="8"/>
    </row>
    <row r="79" spans="2:9" ht="9" customHeight="1" x14ac:dyDescent="0.3">
      <c r="B79" s="61"/>
      <c r="C79" s="60"/>
      <c r="D79" s="7"/>
      <c r="E79" s="7"/>
      <c r="F79" s="57"/>
      <c r="G79" s="57"/>
      <c r="H79" s="7"/>
      <c r="I79" s="8"/>
    </row>
    <row r="80" spans="2:9" ht="9" customHeight="1" x14ac:dyDescent="0.3">
      <c r="B80" s="61"/>
      <c r="C80" s="60"/>
      <c r="D80" s="7"/>
      <c r="E80" s="7"/>
      <c r="F80" s="57" t="s">
        <v>1</v>
      </c>
      <c r="G80" s="57" t="str">
        <f>IF(Paramètres!C13&lt;&gt;"",Paramètres!C13,"")</f>
        <v>12/11/2025</v>
      </c>
      <c r="H80" s="7"/>
      <c r="I80" s="8"/>
    </row>
    <row r="81" spans="2:9" ht="9" customHeight="1" x14ac:dyDescent="0.3">
      <c r="B81" s="61"/>
      <c r="C81" s="60"/>
      <c r="D81" s="7"/>
      <c r="E81" s="7"/>
      <c r="F81" s="57"/>
      <c r="G81" s="57"/>
      <c r="H81" s="7"/>
      <c r="I81" s="8"/>
    </row>
    <row r="82" spans="2:9" ht="9" customHeight="1" x14ac:dyDescent="0.3">
      <c r="B82" s="61"/>
      <c r="C82" s="60"/>
      <c r="D82" s="7"/>
      <c r="E82" s="7"/>
      <c r="F82" s="57" t="s">
        <v>2</v>
      </c>
      <c r="G82" s="57" t="str">
        <f>IF(Paramètres!C15&lt;&gt;"",Paramètres!C15,"")</f>
        <v>DCE</v>
      </c>
      <c r="H82" s="7"/>
      <c r="I82" s="8"/>
    </row>
    <row r="83" spans="2:9" ht="9" customHeight="1" x14ac:dyDescent="0.3">
      <c r="B83" s="61"/>
      <c r="C83" s="60"/>
      <c r="D83" s="7"/>
      <c r="E83" s="7"/>
      <c r="F83" s="57"/>
      <c r="G83" s="57"/>
      <c r="H83" s="7"/>
      <c r="I83" s="8"/>
    </row>
    <row r="84" spans="2:9" ht="9" customHeight="1" x14ac:dyDescent="0.3">
      <c r="B84" s="61"/>
      <c r="C84" s="60"/>
      <c r="D84" s="7"/>
      <c r="E84" s="7"/>
      <c r="F84" s="57" t="s">
        <v>3</v>
      </c>
      <c r="G84" s="57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57"/>
      <c r="G85" s="57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387"/>
  <sheetViews>
    <sheetView showGridLines="0" workbookViewId="0">
      <pane ySplit="3" topLeftCell="A4" activePane="bottomLeft" state="frozen"/>
      <selection pane="bottomLeft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13.6640625" customWidth="1"/>
    <col min="4" max="9" width="8.109375" customWidth="1"/>
    <col min="10" max="10" width="0" hidden="1" customWidth="1"/>
    <col min="11" max="11" width="8.109375" customWidth="1"/>
    <col min="12" max="13" width="12.5546875" customWidth="1"/>
    <col min="14" max="20" width="0" hidden="1" customWidth="1"/>
    <col min="21" max="69" width="10.6640625" customWidth="1"/>
  </cols>
  <sheetData>
    <row r="1" spans="1:20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  <c r="N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  <c r="T1" s="7" t="s">
        <v>25</v>
      </c>
    </row>
    <row r="3" spans="1:20" ht="40.799999999999997" x14ac:dyDescent="0.3">
      <c r="A3" s="7" t="s">
        <v>26</v>
      </c>
      <c r="B3" s="13" t="s">
        <v>27</v>
      </c>
      <c r="C3" s="62" t="s">
        <v>28</v>
      </c>
      <c r="D3" s="62"/>
      <c r="E3" s="62"/>
      <c r="F3" s="62"/>
      <c r="G3" s="62"/>
      <c r="H3" s="62"/>
      <c r="I3" s="13" t="s">
        <v>15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  <c r="S3" s="13" t="s">
        <v>38</v>
      </c>
      <c r="T3" s="13" t="s">
        <v>39</v>
      </c>
    </row>
    <row r="4" spans="1:20" ht="18.600000000000001" customHeight="1" x14ac:dyDescent="0.3">
      <c r="A4" s="7">
        <v>2</v>
      </c>
      <c r="B4" s="14" t="s">
        <v>40</v>
      </c>
      <c r="C4" s="63" t="s">
        <v>41</v>
      </c>
      <c r="D4" s="63"/>
      <c r="E4" s="63"/>
      <c r="F4" s="63"/>
      <c r="G4" s="63"/>
      <c r="H4" s="63"/>
      <c r="I4" s="15"/>
      <c r="J4" s="15"/>
      <c r="K4" s="15"/>
      <c r="L4" s="15"/>
      <c r="M4" s="14"/>
      <c r="N4" s="7"/>
    </row>
    <row r="5" spans="1:20" hidden="1" x14ac:dyDescent="0.3">
      <c r="A5" s="7">
        <v>3</v>
      </c>
    </row>
    <row r="6" spans="1:20" hidden="1" x14ac:dyDescent="0.3">
      <c r="A6" s="7" t="s">
        <v>42</v>
      </c>
    </row>
    <row r="7" spans="1:20" hidden="1" x14ac:dyDescent="0.3">
      <c r="A7" s="7">
        <v>3</v>
      </c>
    </row>
    <row r="8" spans="1:20" hidden="1" x14ac:dyDescent="0.3">
      <c r="A8" s="7" t="s">
        <v>42</v>
      </c>
    </row>
    <row r="9" spans="1:20" hidden="1" x14ac:dyDescent="0.3">
      <c r="A9" s="7">
        <v>3</v>
      </c>
    </row>
    <row r="10" spans="1:20" hidden="1" x14ac:dyDescent="0.3">
      <c r="A10" s="7" t="s">
        <v>42</v>
      </c>
    </row>
    <row r="11" spans="1:20" hidden="1" x14ac:dyDescent="0.3">
      <c r="A11" s="7">
        <v>3</v>
      </c>
    </row>
    <row r="12" spans="1:20" hidden="1" x14ac:dyDescent="0.3">
      <c r="A12" s="7" t="s">
        <v>42</v>
      </c>
    </row>
    <row r="13" spans="1:20" ht="18.600000000000001" customHeight="1" x14ac:dyDescent="0.3">
      <c r="A13" s="7">
        <v>3</v>
      </c>
      <c r="B13" s="16" t="s">
        <v>43</v>
      </c>
      <c r="C13" s="64" t="s">
        <v>44</v>
      </c>
      <c r="D13" s="64"/>
      <c r="E13" s="64"/>
      <c r="F13" s="64"/>
      <c r="G13" s="64"/>
      <c r="H13" s="64"/>
      <c r="I13" s="17"/>
      <c r="J13" s="17"/>
      <c r="K13" s="17"/>
      <c r="L13" s="17"/>
      <c r="M13" s="18"/>
      <c r="N13" s="7"/>
    </row>
    <row r="14" spans="1:20" x14ac:dyDescent="0.3">
      <c r="A14" s="7">
        <v>4</v>
      </c>
      <c r="B14" s="16" t="s">
        <v>45</v>
      </c>
      <c r="C14" s="65" t="s">
        <v>46</v>
      </c>
      <c r="D14" s="65"/>
      <c r="E14" s="65"/>
      <c r="F14" s="65"/>
      <c r="G14" s="65"/>
      <c r="H14" s="65"/>
      <c r="I14" s="19"/>
      <c r="J14" s="19"/>
      <c r="K14" s="19"/>
      <c r="L14" s="19"/>
      <c r="M14" s="20"/>
      <c r="N14" s="7"/>
    </row>
    <row r="15" spans="1:20" x14ac:dyDescent="0.3">
      <c r="A15" s="7">
        <v>9</v>
      </c>
      <c r="B15" s="21" t="s">
        <v>47</v>
      </c>
      <c r="C15" s="66" t="s">
        <v>48</v>
      </c>
      <c r="D15" s="67"/>
      <c r="E15" s="67"/>
      <c r="F15" s="67"/>
      <c r="G15" s="67"/>
      <c r="H15" s="67"/>
      <c r="I15" s="23" t="s">
        <v>49</v>
      </c>
      <c r="J15" s="24">
        <v>0</v>
      </c>
      <c r="K15" s="24"/>
      <c r="L15" s="25"/>
      <c r="M15" s="26">
        <f>IF(AND(J15= "",K15= ""), 0, ROUND(ROUND(L15, 2) * ROUND(IF(K15="",J15,K15),  3), 2))</f>
        <v>0</v>
      </c>
      <c r="N15" s="7"/>
      <c r="P15" s="27">
        <v>0.2</v>
      </c>
      <c r="T15" s="7">
        <v>16973</v>
      </c>
    </row>
    <row r="16" spans="1:20" hidden="1" x14ac:dyDescent="0.3">
      <c r="A16" s="7" t="s">
        <v>50</v>
      </c>
    </row>
    <row r="17" spans="1:20" ht="33.9" customHeight="1" x14ac:dyDescent="0.3">
      <c r="A17" s="7" t="s">
        <v>51</v>
      </c>
      <c r="B17" s="28"/>
      <c r="C17" s="68" t="s">
        <v>52</v>
      </c>
      <c r="D17" s="68"/>
      <c r="E17" s="68"/>
      <c r="F17" s="68"/>
      <c r="G17" s="68"/>
      <c r="H17" s="68"/>
      <c r="I17" s="68"/>
      <c r="J17" s="68"/>
      <c r="K17" s="68"/>
      <c r="L17" s="68"/>
      <c r="M17" s="28"/>
    </row>
    <row r="18" spans="1:20" hidden="1" x14ac:dyDescent="0.3">
      <c r="A18" s="7" t="s">
        <v>53</v>
      </c>
    </row>
    <row r="19" spans="1:20" hidden="1" x14ac:dyDescent="0.3">
      <c r="A19" s="7" t="s">
        <v>54</v>
      </c>
    </row>
    <row r="20" spans="1:20" x14ac:dyDescent="0.3">
      <c r="A20" s="7">
        <v>4</v>
      </c>
      <c r="B20" s="16" t="s">
        <v>55</v>
      </c>
      <c r="C20" s="65" t="s">
        <v>56</v>
      </c>
      <c r="D20" s="65"/>
      <c r="E20" s="65"/>
      <c r="F20" s="65"/>
      <c r="G20" s="65"/>
      <c r="H20" s="65"/>
      <c r="I20" s="19"/>
      <c r="J20" s="19"/>
      <c r="K20" s="19"/>
      <c r="L20" s="19"/>
      <c r="M20" s="20"/>
      <c r="N20" s="7"/>
    </row>
    <row r="21" spans="1:20" hidden="1" x14ac:dyDescent="0.3">
      <c r="A21" s="7" t="s">
        <v>57</v>
      </c>
    </row>
    <row r="22" spans="1:20" x14ac:dyDescent="0.3">
      <c r="A22" s="7">
        <v>5</v>
      </c>
      <c r="B22" s="16" t="s">
        <v>58</v>
      </c>
      <c r="C22" s="69" t="s">
        <v>59</v>
      </c>
      <c r="D22" s="69"/>
      <c r="E22" s="69"/>
      <c r="F22" s="69"/>
      <c r="G22" s="69"/>
      <c r="H22" s="69"/>
      <c r="I22" s="29"/>
      <c r="J22" s="29"/>
      <c r="K22" s="29"/>
      <c r="L22" s="29"/>
      <c r="M22" s="30"/>
      <c r="N22" s="7"/>
    </row>
    <row r="23" spans="1:20" x14ac:dyDescent="0.3">
      <c r="A23" s="7">
        <v>9</v>
      </c>
      <c r="B23" s="21" t="s">
        <v>60</v>
      </c>
      <c r="C23" s="66" t="s">
        <v>61</v>
      </c>
      <c r="D23" s="67"/>
      <c r="E23" s="67"/>
      <c r="F23" s="67"/>
      <c r="G23" s="67"/>
      <c r="H23" s="67"/>
      <c r="I23" s="23" t="s">
        <v>62</v>
      </c>
      <c r="J23" s="31">
        <v>0</v>
      </c>
      <c r="K23" s="31"/>
      <c r="L23" s="25"/>
      <c r="M23" s="26">
        <f>IF(AND(J23= "",K23= ""), 0, ROUND(ROUND(L23, 2) * ROUND(IF(K23="",J23,K23),  0), 2))</f>
        <v>0</v>
      </c>
      <c r="N23" s="7"/>
      <c r="P23" s="27">
        <v>0.2</v>
      </c>
      <c r="T23" s="7">
        <v>16973</v>
      </c>
    </row>
    <row r="24" spans="1:20" hidden="1" x14ac:dyDescent="0.3">
      <c r="A24" s="7" t="s">
        <v>50</v>
      </c>
    </row>
    <row r="25" spans="1:20" hidden="1" x14ac:dyDescent="0.3">
      <c r="A25" s="7" t="s">
        <v>50</v>
      </c>
    </row>
    <row r="26" spans="1:20" ht="32.1" customHeight="1" x14ac:dyDescent="0.3">
      <c r="A26" s="7" t="s">
        <v>51</v>
      </c>
      <c r="B26" s="28"/>
      <c r="C26" s="68" t="s">
        <v>63</v>
      </c>
      <c r="D26" s="68"/>
      <c r="E26" s="68"/>
      <c r="F26" s="68"/>
      <c r="G26" s="68"/>
      <c r="H26" s="68"/>
      <c r="I26" s="68"/>
      <c r="J26" s="68"/>
      <c r="K26" s="68"/>
      <c r="L26" s="68"/>
      <c r="M26" s="28"/>
    </row>
    <row r="27" spans="1:20" hidden="1" x14ac:dyDescent="0.3">
      <c r="A27" s="7" t="s">
        <v>53</v>
      </c>
    </row>
    <row r="28" spans="1:20" hidden="1" x14ac:dyDescent="0.3">
      <c r="A28" s="7" t="s">
        <v>64</v>
      </c>
    </row>
    <row r="29" spans="1:20" x14ac:dyDescent="0.3">
      <c r="A29" s="7">
        <v>5</v>
      </c>
      <c r="B29" s="16" t="s">
        <v>65</v>
      </c>
      <c r="C29" s="69" t="s">
        <v>66</v>
      </c>
      <c r="D29" s="69"/>
      <c r="E29" s="69"/>
      <c r="F29" s="69"/>
      <c r="G29" s="69"/>
      <c r="H29" s="69"/>
      <c r="I29" s="29"/>
      <c r="J29" s="29"/>
      <c r="K29" s="29"/>
      <c r="L29" s="29"/>
      <c r="M29" s="30"/>
      <c r="N29" s="7"/>
    </row>
    <row r="30" spans="1:20" ht="27.15" customHeight="1" x14ac:dyDescent="0.3">
      <c r="A30" s="7">
        <v>9</v>
      </c>
      <c r="B30" s="21" t="s">
        <v>67</v>
      </c>
      <c r="C30" s="66" t="s">
        <v>68</v>
      </c>
      <c r="D30" s="67"/>
      <c r="E30" s="67"/>
      <c r="F30" s="67"/>
      <c r="G30" s="67"/>
      <c r="H30" s="67"/>
      <c r="I30" s="23" t="s">
        <v>69</v>
      </c>
      <c r="J30" s="31">
        <v>0</v>
      </c>
      <c r="K30" s="31"/>
      <c r="L30" s="25"/>
      <c r="M30" s="26">
        <f>IF(AND(J30= "",K30= ""), 0, ROUND(ROUND(L30, 2) * ROUND(IF(K30="",J30,K30),  0), 2))</f>
        <v>0</v>
      </c>
      <c r="N30" s="7"/>
      <c r="P30" s="27">
        <v>0.2</v>
      </c>
      <c r="T30" s="7">
        <v>16973</v>
      </c>
    </row>
    <row r="31" spans="1:20" hidden="1" x14ac:dyDescent="0.3">
      <c r="A31" s="7" t="s">
        <v>70</v>
      </c>
    </row>
    <row r="32" spans="1:20" hidden="1" x14ac:dyDescent="0.3">
      <c r="A32" s="7" t="s">
        <v>50</v>
      </c>
    </row>
    <row r="33" spans="1:20" hidden="1" x14ac:dyDescent="0.3">
      <c r="A33" s="7" t="s">
        <v>50</v>
      </c>
    </row>
    <row r="34" spans="1:20" ht="32.1" customHeight="1" x14ac:dyDescent="0.3">
      <c r="A34" s="7" t="s">
        <v>51</v>
      </c>
      <c r="B34" s="28"/>
      <c r="C34" s="68" t="s">
        <v>71</v>
      </c>
      <c r="D34" s="68"/>
      <c r="E34" s="68"/>
      <c r="F34" s="68"/>
      <c r="G34" s="68"/>
      <c r="H34" s="68"/>
      <c r="I34" s="68"/>
      <c r="J34" s="68"/>
      <c r="K34" s="68"/>
      <c r="L34" s="68"/>
      <c r="M34" s="28"/>
    </row>
    <row r="35" spans="1:20" hidden="1" x14ac:dyDescent="0.3">
      <c r="A35" s="7" t="s">
        <v>53</v>
      </c>
    </row>
    <row r="36" spans="1:20" hidden="1" x14ac:dyDescent="0.3">
      <c r="A36" s="7" t="s">
        <v>64</v>
      </c>
    </row>
    <row r="37" spans="1:20" x14ac:dyDescent="0.3">
      <c r="A37" s="7">
        <v>5</v>
      </c>
      <c r="B37" s="16" t="s">
        <v>72</v>
      </c>
      <c r="C37" s="69" t="s">
        <v>73</v>
      </c>
      <c r="D37" s="69"/>
      <c r="E37" s="69"/>
      <c r="F37" s="69"/>
      <c r="G37" s="69"/>
      <c r="H37" s="69"/>
      <c r="I37" s="29"/>
      <c r="J37" s="29"/>
      <c r="K37" s="29"/>
      <c r="L37" s="29"/>
      <c r="M37" s="30"/>
      <c r="N37" s="7"/>
    </row>
    <row r="38" spans="1:20" x14ac:dyDescent="0.3">
      <c r="A38" s="7">
        <v>9</v>
      </c>
      <c r="B38" s="21" t="s">
        <v>74</v>
      </c>
      <c r="C38" s="66" t="s">
        <v>75</v>
      </c>
      <c r="D38" s="67"/>
      <c r="E38" s="67"/>
      <c r="F38" s="67"/>
      <c r="G38" s="67"/>
      <c r="H38" s="67"/>
      <c r="I38" s="23" t="s">
        <v>62</v>
      </c>
      <c r="J38" s="31">
        <v>0</v>
      </c>
      <c r="K38" s="31"/>
      <c r="L38" s="25"/>
      <c r="M38" s="26">
        <f>IF(AND(J38= "",K38= ""), 0, ROUND(ROUND(L38, 2) * ROUND(IF(K38="",J38,K38),  0), 2))</f>
        <v>0</v>
      </c>
      <c r="N38" s="7"/>
      <c r="P38" s="27">
        <v>0.2</v>
      </c>
      <c r="T38" s="7">
        <v>16973</v>
      </c>
    </row>
    <row r="39" spans="1:20" hidden="1" x14ac:dyDescent="0.3">
      <c r="A39" s="7" t="s">
        <v>50</v>
      </c>
    </row>
    <row r="40" spans="1:20" ht="123.15" customHeight="1" x14ac:dyDescent="0.3">
      <c r="A40" s="7" t="s">
        <v>51</v>
      </c>
      <c r="B40" s="28"/>
      <c r="C40" s="68" t="s">
        <v>76</v>
      </c>
      <c r="D40" s="68"/>
      <c r="E40" s="68"/>
      <c r="F40" s="68"/>
      <c r="G40" s="68"/>
      <c r="H40" s="68"/>
      <c r="I40" s="68"/>
      <c r="J40" s="68"/>
      <c r="K40" s="68"/>
      <c r="L40" s="68"/>
      <c r="M40" s="28"/>
    </row>
    <row r="41" spans="1:20" hidden="1" x14ac:dyDescent="0.3">
      <c r="A41" s="7" t="s">
        <v>53</v>
      </c>
    </row>
    <row r="42" spans="1:20" x14ac:dyDescent="0.3">
      <c r="A42" s="7">
        <v>9</v>
      </c>
      <c r="B42" s="21" t="s">
        <v>77</v>
      </c>
      <c r="C42" s="66" t="s">
        <v>78</v>
      </c>
      <c r="D42" s="67"/>
      <c r="E42" s="67"/>
      <c r="F42" s="67"/>
      <c r="G42" s="67"/>
      <c r="H42" s="67"/>
      <c r="I42" s="23" t="s">
        <v>79</v>
      </c>
      <c r="J42" s="32">
        <v>0</v>
      </c>
      <c r="K42" s="32"/>
      <c r="L42" s="25"/>
      <c r="M42" s="26">
        <f>IF(AND(J42= "",K42= ""), 0, ROUND(ROUND(L42, 2) * ROUND(IF(K42="",J42,K42),  2), 2))</f>
        <v>0</v>
      </c>
      <c r="N42" s="7"/>
      <c r="P42" s="27">
        <v>0.2</v>
      </c>
      <c r="T42" s="7">
        <v>16973</v>
      </c>
    </row>
    <row r="43" spans="1:20" hidden="1" x14ac:dyDescent="0.3">
      <c r="A43" s="7" t="s">
        <v>50</v>
      </c>
    </row>
    <row r="44" spans="1:20" ht="33.9" customHeight="1" x14ac:dyDescent="0.3">
      <c r="A44" s="7" t="s">
        <v>51</v>
      </c>
      <c r="B44" s="28"/>
      <c r="C44" s="68" t="s">
        <v>80</v>
      </c>
      <c r="D44" s="68"/>
      <c r="E44" s="68"/>
      <c r="F44" s="68"/>
      <c r="G44" s="68"/>
      <c r="H44" s="68"/>
      <c r="I44" s="68"/>
      <c r="J44" s="68"/>
      <c r="K44" s="68"/>
      <c r="L44" s="68"/>
      <c r="M44" s="28"/>
    </row>
    <row r="45" spans="1:20" hidden="1" x14ac:dyDescent="0.3">
      <c r="A45" s="7" t="s">
        <v>53</v>
      </c>
    </row>
    <row r="46" spans="1:20" hidden="1" x14ac:dyDescent="0.3">
      <c r="A46" s="7" t="s">
        <v>64</v>
      </c>
    </row>
    <row r="47" spans="1:20" hidden="1" x14ac:dyDescent="0.3">
      <c r="A47" s="7" t="s">
        <v>54</v>
      </c>
    </row>
    <row r="48" spans="1:20" x14ac:dyDescent="0.3">
      <c r="A48" s="7">
        <v>4</v>
      </c>
      <c r="B48" s="16" t="s">
        <v>81</v>
      </c>
      <c r="C48" s="65" t="s">
        <v>82</v>
      </c>
      <c r="D48" s="65"/>
      <c r="E48" s="65"/>
      <c r="F48" s="65"/>
      <c r="G48" s="65"/>
      <c r="H48" s="65"/>
      <c r="I48" s="19"/>
      <c r="J48" s="19"/>
      <c r="K48" s="19"/>
      <c r="L48" s="19"/>
      <c r="M48" s="20"/>
      <c r="N48" s="7"/>
    </row>
    <row r="49" spans="1:20" x14ac:dyDescent="0.3">
      <c r="A49" s="7">
        <v>9</v>
      </c>
      <c r="B49" s="21" t="s">
        <v>83</v>
      </c>
      <c r="C49" s="66" t="s">
        <v>84</v>
      </c>
      <c r="D49" s="67"/>
      <c r="E49" s="67"/>
      <c r="F49" s="67"/>
      <c r="G49" s="67"/>
      <c r="H49" s="67"/>
      <c r="I49" s="23" t="s">
        <v>15</v>
      </c>
      <c r="J49" s="31">
        <v>0</v>
      </c>
      <c r="K49" s="31"/>
      <c r="L49" s="25"/>
      <c r="M49" s="26">
        <f>IF(AND(J49= "",K49= ""), 0, ROUND(ROUND(L49, 2) * ROUND(IF(K49="",J49,K49),  0), 2))</f>
        <v>0</v>
      </c>
      <c r="N49" s="7"/>
      <c r="P49" s="27">
        <v>0.2</v>
      </c>
      <c r="T49" s="7">
        <v>16973</v>
      </c>
    </row>
    <row r="50" spans="1:20" hidden="1" x14ac:dyDescent="0.3">
      <c r="A50" s="7" t="s">
        <v>50</v>
      </c>
    </row>
    <row r="51" spans="1:20" ht="33.9" customHeight="1" x14ac:dyDescent="0.3">
      <c r="A51" s="7" t="s">
        <v>51</v>
      </c>
      <c r="B51" s="28"/>
      <c r="C51" s="68" t="s">
        <v>85</v>
      </c>
      <c r="D51" s="68"/>
      <c r="E51" s="68"/>
      <c r="F51" s="68"/>
      <c r="G51" s="68"/>
      <c r="H51" s="68"/>
      <c r="I51" s="68"/>
      <c r="J51" s="68"/>
      <c r="K51" s="68"/>
      <c r="L51" s="68"/>
      <c r="M51" s="28"/>
    </row>
    <row r="52" spans="1:20" hidden="1" x14ac:dyDescent="0.3">
      <c r="A52" s="7" t="s">
        <v>53</v>
      </c>
    </row>
    <row r="53" spans="1:20" x14ac:dyDescent="0.3">
      <c r="A53" s="7">
        <v>9</v>
      </c>
      <c r="B53" s="21" t="s">
        <v>86</v>
      </c>
      <c r="C53" s="66" t="s">
        <v>87</v>
      </c>
      <c r="D53" s="67"/>
      <c r="E53" s="67"/>
      <c r="F53" s="67"/>
      <c r="G53" s="67"/>
      <c r="H53" s="67"/>
      <c r="I53" s="23" t="s">
        <v>88</v>
      </c>
      <c r="J53" s="32">
        <v>0</v>
      </c>
      <c r="K53" s="32"/>
      <c r="L53" s="25"/>
      <c r="M53" s="26">
        <f>IF(AND(J53= "",K53= ""), 0, ROUND(ROUND(L53, 2) * ROUND(IF(K53="",J53,K53),  2), 2))</f>
        <v>0</v>
      </c>
      <c r="N53" s="7"/>
      <c r="P53" s="27">
        <v>0.2</v>
      </c>
      <c r="T53" s="7">
        <v>16973</v>
      </c>
    </row>
    <row r="54" spans="1:20" hidden="1" x14ac:dyDescent="0.3">
      <c r="A54" s="7" t="s">
        <v>50</v>
      </c>
    </row>
    <row r="55" spans="1:20" hidden="1" x14ac:dyDescent="0.3">
      <c r="A55" s="7" t="s">
        <v>50</v>
      </c>
    </row>
    <row r="56" spans="1:20" ht="33.9" customHeight="1" x14ac:dyDescent="0.3">
      <c r="A56" s="7" t="s">
        <v>51</v>
      </c>
      <c r="B56" s="28"/>
      <c r="C56" s="68" t="s">
        <v>89</v>
      </c>
      <c r="D56" s="68"/>
      <c r="E56" s="68"/>
      <c r="F56" s="68"/>
      <c r="G56" s="68"/>
      <c r="H56" s="68"/>
      <c r="I56" s="68"/>
      <c r="J56" s="68"/>
      <c r="K56" s="68"/>
      <c r="L56" s="68"/>
      <c r="M56" s="28"/>
    </row>
    <row r="57" spans="1:20" hidden="1" x14ac:dyDescent="0.3">
      <c r="A57" s="7" t="s">
        <v>53</v>
      </c>
    </row>
    <row r="58" spans="1:20" x14ac:dyDescent="0.3">
      <c r="A58" s="7">
        <v>9</v>
      </c>
      <c r="B58" s="21" t="s">
        <v>90</v>
      </c>
      <c r="C58" s="66" t="s">
        <v>91</v>
      </c>
      <c r="D58" s="67"/>
      <c r="E58" s="67"/>
      <c r="F58" s="67"/>
      <c r="G58" s="67"/>
      <c r="H58" s="67"/>
      <c r="I58" s="23" t="s">
        <v>92</v>
      </c>
      <c r="J58" s="31">
        <v>0</v>
      </c>
      <c r="K58" s="31"/>
      <c r="L58" s="25"/>
      <c r="M58" s="26">
        <f>IF(AND(J58= "",K58= ""), 0, ROUND(ROUND(L58, 2) * ROUND(IF(K58="",J58,K58),  0), 2))</f>
        <v>0</v>
      </c>
      <c r="N58" s="7"/>
      <c r="P58" s="27">
        <v>0.2</v>
      </c>
      <c r="T58" s="7">
        <v>16973</v>
      </c>
    </row>
    <row r="59" spans="1:20" hidden="1" x14ac:dyDescent="0.3">
      <c r="A59" s="7" t="s">
        <v>50</v>
      </c>
    </row>
    <row r="60" spans="1:20" ht="43.2" customHeight="1" x14ac:dyDescent="0.3">
      <c r="A60" s="7" t="s">
        <v>51</v>
      </c>
      <c r="B60" s="28"/>
      <c r="C60" s="68" t="s">
        <v>93</v>
      </c>
      <c r="D60" s="68"/>
      <c r="E60" s="68"/>
      <c r="F60" s="68"/>
      <c r="G60" s="68"/>
      <c r="H60" s="68"/>
      <c r="I60" s="68"/>
      <c r="J60" s="68"/>
      <c r="K60" s="68"/>
      <c r="L60" s="68"/>
      <c r="M60" s="28"/>
    </row>
    <row r="61" spans="1:20" hidden="1" x14ac:dyDescent="0.3">
      <c r="A61" s="7" t="s">
        <v>53</v>
      </c>
    </row>
    <row r="62" spans="1:20" x14ac:dyDescent="0.3">
      <c r="A62" s="7">
        <v>9</v>
      </c>
      <c r="B62" s="21" t="s">
        <v>94</v>
      </c>
      <c r="C62" s="66" t="s">
        <v>95</v>
      </c>
      <c r="D62" s="67"/>
      <c r="E62" s="67"/>
      <c r="F62" s="67"/>
      <c r="G62" s="67"/>
      <c r="H62" s="67"/>
      <c r="I62" s="23" t="s">
        <v>62</v>
      </c>
      <c r="J62" s="31">
        <v>0</v>
      </c>
      <c r="K62" s="31"/>
      <c r="L62" s="25"/>
      <c r="M62" s="26">
        <f>IF(AND(J62= "",K62= ""), 0, ROUND(ROUND(L62, 2) * ROUND(IF(K62="",J62,K62),  0), 2))</f>
        <v>0</v>
      </c>
      <c r="N62" s="7"/>
      <c r="P62" s="27">
        <v>0.2</v>
      </c>
      <c r="T62" s="7">
        <v>16973</v>
      </c>
    </row>
    <row r="63" spans="1:20" hidden="1" x14ac:dyDescent="0.3">
      <c r="A63" s="7" t="s">
        <v>50</v>
      </c>
    </row>
    <row r="64" spans="1:20" ht="33.9" customHeight="1" x14ac:dyDescent="0.3">
      <c r="A64" s="7" t="s">
        <v>51</v>
      </c>
      <c r="B64" s="28"/>
      <c r="C64" s="68" t="s">
        <v>96</v>
      </c>
      <c r="D64" s="68"/>
      <c r="E64" s="68"/>
      <c r="F64" s="68"/>
      <c r="G64" s="68"/>
      <c r="H64" s="68"/>
      <c r="I64" s="68"/>
      <c r="J64" s="68"/>
      <c r="K64" s="68"/>
      <c r="L64" s="68"/>
      <c r="M64" s="28"/>
    </row>
    <row r="65" spans="1:20" hidden="1" x14ac:dyDescent="0.3">
      <c r="A65" s="7" t="s">
        <v>53</v>
      </c>
    </row>
    <row r="66" spans="1:20" hidden="1" x14ac:dyDescent="0.3">
      <c r="A66" s="7" t="s">
        <v>54</v>
      </c>
    </row>
    <row r="67" spans="1:20" x14ac:dyDescent="0.3">
      <c r="A67" s="7">
        <v>4</v>
      </c>
      <c r="B67" s="16" t="s">
        <v>97</v>
      </c>
      <c r="C67" s="65" t="s">
        <v>98</v>
      </c>
      <c r="D67" s="65"/>
      <c r="E67" s="65"/>
      <c r="F67" s="65"/>
      <c r="G67" s="65"/>
      <c r="H67" s="65"/>
      <c r="I67" s="19"/>
      <c r="J67" s="19"/>
      <c r="K67" s="19"/>
      <c r="L67" s="19"/>
      <c r="M67" s="20"/>
      <c r="N67" s="7"/>
    </row>
    <row r="68" spans="1:20" x14ac:dyDescent="0.3">
      <c r="A68" s="7">
        <v>9</v>
      </c>
      <c r="B68" s="21" t="s">
        <v>99</v>
      </c>
      <c r="C68" s="66" t="s">
        <v>100</v>
      </c>
      <c r="D68" s="67"/>
      <c r="E68" s="67"/>
      <c r="F68" s="67"/>
      <c r="G68" s="67"/>
      <c r="H68" s="67"/>
      <c r="I68" s="23" t="s">
        <v>88</v>
      </c>
      <c r="J68" s="32">
        <v>0</v>
      </c>
      <c r="K68" s="32"/>
      <c r="L68" s="25"/>
      <c r="M68" s="26">
        <f>IF(AND(J68= "",K68= ""), 0, ROUND(ROUND(L68, 2) * ROUND(IF(K68="",J68,K68),  2), 2))</f>
        <v>0</v>
      </c>
      <c r="N68" s="7"/>
      <c r="P68" s="27">
        <v>0.2</v>
      </c>
      <c r="T68" s="7">
        <v>16973</v>
      </c>
    </row>
    <row r="69" spans="1:20" hidden="1" x14ac:dyDescent="0.3">
      <c r="A69" s="7" t="s">
        <v>50</v>
      </c>
    </row>
    <row r="70" spans="1:20" ht="74.849999999999994" customHeight="1" x14ac:dyDescent="0.3">
      <c r="A70" s="7" t="s">
        <v>51</v>
      </c>
      <c r="B70" s="28"/>
      <c r="C70" s="68" t="s">
        <v>101</v>
      </c>
      <c r="D70" s="68"/>
      <c r="E70" s="68"/>
      <c r="F70" s="68"/>
      <c r="G70" s="68"/>
      <c r="H70" s="68"/>
      <c r="I70" s="68"/>
      <c r="J70" s="68"/>
      <c r="K70" s="68"/>
      <c r="L70" s="68"/>
      <c r="M70" s="28"/>
    </row>
    <row r="71" spans="1:20" hidden="1" x14ac:dyDescent="0.3">
      <c r="A71" s="7" t="s">
        <v>102</v>
      </c>
    </row>
    <row r="72" spans="1:20" hidden="1" x14ac:dyDescent="0.3">
      <c r="A72" s="7" t="s">
        <v>53</v>
      </c>
    </row>
    <row r="73" spans="1:20" x14ac:dyDescent="0.3">
      <c r="A73" s="7">
        <v>9</v>
      </c>
      <c r="B73" s="21" t="s">
        <v>103</v>
      </c>
      <c r="C73" s="66" t="s">
        <v>104</v>
      </c>
      <c r="D73" s="67"/>
      <c r="E73" s="67"/>
      <c r="F73" s="67"/>
      <c r="G73" s="67"/>
      <c r="H73" s="67"/>
      <c r="I73" s="23" t="s">
        <v>62</v>
      </c>
      <c r="J73" s="31">
        <v>0</v>
      </c>
      <c r="K73" s="31"/>
      <c r="L73" s="25"/>
      <c r="M73" s="26">
        <f>IF(AND(J73= "",K73= ""), 0, ROUND(ROUND(L73, 2) * ROUND(IF(K73="",J73,K73),  0), 2))</f>
        <v>0</v>
      </c>
      <c r="N73" s="7"/>
      <c r="P73" s="27">
        <v>0.2</v>
      </c>
      <c r="T73" s="7">
        <v>16973</v>
      </c>
    </row>
    <row r="74" spans="1:20" hidden="1" x14ac:dyDescent="0.3">
      <c r="A74" s="7" t="s">
        <v>70</v>
      </c>
    </row>
    <row r="75" spans="1:20" hidden="1" x14ac:dyDescent="0.3">
      <c r="A75" s="7" t="s">
        <v>50</v>
      </c>
    </row>
    <row r="76" spans="1:20" hidden="1" x14ac:dyDescent="0.3">
      <c r="A76" s="7" t="s">
        <v>53</v>
      </c>
    </row>
    <row r="77" spans="1:20" hidden="1" x14ac:dyDescent="0.3">
      <c r="A77" s="7" t="s">
        <v>54</v>
      </c>
    </row>
    <row r="78" spans="1:20" hidden="1" x14ac:dyDescent="0.3">
      <c r="A78" s="7" t="s">
        <v>42</v>
      </c>
    </row>
    <row r="79" spans="1:20" ht="37.200000000000003" customHeight="1" x14ac:dyDescent="0.3">
      <c r="A79" s="7">
        <v>3</v>
      </c>
      <c r="B79" s="16" t="s">
        <v>105</v>
      </c>
      <c r="C79" s="64" t="s">
        <v>106</v>
      </c>
      <c r="D79" s="64"/>
      <c r="E79" s="64"/>
      <c r="F79" s="64"/>
      <c r="G79" s="64"/>
      <c r="H79" s="64"/>
      <c r="I79" s="17"/>
      <c r="J79" s="17"/>
      <c r="K79" s="17"/>
      <c r="L79" s="17"/>
      <c r="M79" s="18"/>
      <c r="N79" s="7"/>
    </row>
    <row r="80" spans="1:20" x14ac:dyDescent="0.3">
      <c r="A80" s="7">
        <v>4</v>
      </c>
      <c r="B80" s="16" t="s">
        <v>107</v>
      </c>
      <c r="C80" s="65" t="s">
        <v>108</v>
      </c>
      <c r="D80" s="65"/>
      <c r="E80" s="65"/>
      <c r="F80" s="65"/>
      <c r="G80" s="65"/>
      <c r="H80" s="65"/>
      <c r="I80" s="19"/>
      <c r="J80" s="19"/>
      <c r="K80" s="19"/>
      <c r="L80" s="19"/>
      <c r="M80" s="20"/>
      <c r="N80" s="7"/>
    </row>
    <row r="81" spans="1:20" x14ac:dyDescent="0.3">
      <c r="A81" s="7">
        <v>9</v>
      </c>
      <c r="B81" s="21" t="s">
        <v>109</v>
      </c>
      <c r="C81" s="66" t="s">
        <v>110</v>
      </c>
      <c r="D81" s="67"/>
      <c r="E81" s="67"/>
      <c r="F81" s="67"/>
      <c r="G81" s="67"/>
      <c r="H81" s="67"/>
      <c r="I81" s="23" t="s">
        <v>92</v>
      </c>
      <c r="J81" s="31">
        <v>0</v>
      </c>
      <c r="K81" s="31"/>
      <c r="L81" s="25"/>
      <c r="M81" s="26">
        <f>IF(AND(J81= "",K81= ""), 0, ROUND(ROUND(L81, 2) * ROUND(IF(K81="",J81,K81),  0), 2))</f>
        <v>0</v>
      </c>
      <c r="N81" s="7"/>
      <c r="P81" s="27">
        <v>0.2</v>
      </c>
      <c r="T81" s="7">
        <v>16973</v>
      </c>
    </row>
    <row r="82" spans="1:20" hidden="1" x14ac:dyDescent="0.3">
      <c r="A82" s="7" t="s">
        <v>70</v>
      </c>
    </row>
    <row r="83" spans="1:20" hidden="1" x14ac:dyDescent="0.3">
      <c r="A83" s="7" t="s">
        <v>50</v>
      </c>
    </row>
    <row r="84" spans="1:20" hidden="1" x14ac:dyDescent="0.3">
      <c r="A84" s="7" t="s">
        <v>50</v>
      </c>
    </row>
    <row r="85" spans="1:20" ht="45" customHeight="1" x14ac:dyDescent="0.3">
      <c r="A85" s="7" t="s">
        <v>51</v>
      </c>
      <c r="B85" s="28"/>
      <c r="C85" s="68" t="s">
        <v>111</v>
      </c>
      <c r="D85" s="68"/>
      <c r="E85" s="68"/>
      <c r="F85" s="68"/>
      <c r="G85" s="68"/>
      <c r="H85" s="68"/>
      <c r="I85" s="68"/>
      <c r="J85" s="68"/>
      <c r="K85" s="68"/>
      <c r="L85" s="68"/>
      <c r="M85" s="28"/>
    </row>
    <row r="86" spans="1:20" hidden="1" x14ac:dyDescent="0.3">
      <c r="A86" s="7" t="s">
        <v>53</v>
      </c>
    </row>
    <row r="87" spans="1:20" hidden="1" x14ac:dyDescent="0.3">
      <c r="A87" s="7" t="s">
        <v>54</v>
      </c>
    </row>
    <row r="88" spans="1:20" x14ac:dyDescent="0.3">
      <c r="A88" s="7">
        <v>4</v>
      </c>
      <c r="B88" s="16" t="s">
        <v>112</v>
      </c>
      <c r="C88" s="65" t="s">
        <v>113</v>
      </c>
      <c r="D88" s="65"/>
      <c r="E88" s="65"/>
      <c r="F88" s="65"/>
      <c r="G88" s="65"/>
      <c r="H88" s="65"/>
      <c r="I88" s="19"/>
      <c r="J88" s="19"/>
      <c r="K88" s="19"/>
      <c r="L88" s="19"/>
      <c r="M88" s="20"/>
      <c r="N88" s="7"/>
    </row>
    <row r="89" spans="1:20" x14ac:dyDescent="0.3">
      <c r="A89" s="7">
        <v>9</v>
      </c>
      <c r="B89" s="21" t="s">
        <v>114</v>
      </c>
      <c r="C89" s="66" t="s">
        <v>115</v>
      </c>
      <c r="D89" s="67"/>
      <c r="E89" s="67"/>
      <c r="F89" s="67"/>
      <c r="G89" s="67"/>
      <c r="H89" s="67"/>
      <c r="I89" s="23" t="s">
        <v>62</v>
      </c>
      <c r="J89" s="31">
        <v>0</v>
      </c>
      <c r="K89" s="31"/>
      <c r="L89" s="25"/>
      <c r="M89" s="26">
        <f>IF(AND(J89= "",K89= ""), 0, ROUND(ROUND(L89, 2) * ROUND(IF(K89="",J89,K89),  0), 2))</f>
        <v>0</v>
      </c>
      <c r="N89" s="7"/>
      <c r="P89" s="27">
        <v>0.2</v>
      </c>
      <c r="T89" s="7">
        <v>16973</v>
      </c>
    </row>
    <row r="90" spans="1:20" hidden="1" x14ac:dyDescent="0.3">
      <c r="A90" s="7" t="s">
        <v>50</v>
      </c>
    </row>
    <row r="91" spans="1:20" hidden="1" x14ac:dyDescent="0.3">
      <c r="A91" s="7" t="s">
        <v>50</v>
      </c>
    </row>
    <row r="92" spans="1:20" ht="24.75" customHeight="1" x14ac:dyDescent="0.3">
      <c r="A92" s="7" t="s">
        <v>51</v>
      </c>
      <c r="B92" s="28"/>
      <c r="C92" s="68" t="s">
        <v>116</v>
      </c>
      <c r="D92" s="68"/>
      <c r="E92" s="68"/>
      <c r="F92" s="68"/>
      <c r="G92" s="68"/>
      <c r="H92" s="68"/>
      <c r="I92" s="68"/>
      <c r="J92" s="68"/>
      <c r="K92" s="68"/>
      <c r="L92" s="68"/>
      <c r="M92" s="28"/>
    </row>
    <row r="93" spans="1:20" hidden="1" x14ac:dyDescent="0.3">
      <c r="A93" s="7" t="s">
        <v>53</v>
      </c>
    </row>
    <row r="94" spans="1:20" x14ac:dyDescent="0.3">
      <c r="A94" s="7">
        <v>9</v>
      </c>
      <c r="B94" s="21" t="s">
        <v>117</v>
      </c>
      <c r="C94" s="66" t="s">
        <v>118</v>
      </c>
      <c r="D94" s="67"/>
      <c r="E94" s="67"/>
      <c r="F94" s="67"/>
      <c r="G94" s="67"/>
      <c r="H94" s="67"/>
      <c r="I94" s="23" t="s">
        <v>79</v>
      </c>
      <c r="J94" s="32">
        <v>0</v>
      </c>
      <c r="K94" s="32"/>
      <c r="L94" s="25"/>
      <c r="M94" s="26">
        <f>IF(AND(J94= "",K94= ""), 0, ROUND(ROUND(L94, 2) * ROUND(IF(K94="",J94,K94),  2), 2))</f>
        <v>0</v>
      </c>
      <c r="N94" s="7"/>
      <c r="P94" s="27">
        <v>0.2</v>
      </c>
      <c r="T94" s="7">
        <v>16973</v>
      </c>
    </row>
    <row r="95" spans="1:20" hidden="1" x14ac:dyDescent="0.3">
      <c r="A95" s="7" t="s">
        <v>70</v>
      </c>
    </row>
    <row r="96" spans="1:20" hidden="1" x14ac:dyDescent="0.3">
      <c r="A96" s="7" t="s">
        <v>50</v>
      </c>
    </row>
    <row r="97" spans="1:14" ht="33.9" customHeight="1" x14ac:dyDescent="0.3">
      <c r="A97" s="7" t="s">
        <v>51</v>
      </c>
      <c r="B97" s="28"/>
      <c r="C97" s="68" t="s">
        <v>119</v>
      </c>
      <c r="D97" s="68"/>
      <c r="E97" s="68"/>
      <c r="F97" s="68"/>
      <c r="G97" s="68"/>
      <c r="H97" s="68"/>
      <c r="I97" s="68"/>
      <c r="J97" s="68"/>
      <c r="K97" s="68"/>
      <c r="L97" s="68"/>
      <c r="M97" s="28"/>
    </row>
    <row r="98" spans="1:14" hidden="1" x14ac:dyDescent="0.3">
      <c r="A98" s="7" t="s">
        <v>53</v>
      </c>
    </row>
    <row r="99" spans="1:14" hidden="1" x14ac:dyDescent="0.3">
      <c r="A99" s="7" t="s">
        <v>54</v>
      </c>
    </row>
    <row r="100" spans="1:14" x14ac:dyDescent="0.3">
      <c r="A100" s="7">
        <v>4</v>
      </c>
      <c r="B100" s="16" t="s">
        <v>120</v>
      </c>
      <c r="C100" s="65" t="s">
        <v>121</v>
      </c>
      <c r="D100" s="65"/>
      <c r="E100" s="65"/>
      <c r="F100" s="65"/>
      <c r="G100" s="65"/>
      <c r="H100" s="65"/>
      <c r="I100" s="19"/>
      <c r="J100" s="19"/>
      <c r="K100" s="19"/>
      <c r="L100" s="19"/>
      <c r="M100" s="20"/>
      <c r="N100" s="7"/>
    </row>
    <row r="101" spans="1:14" x14ac:dyDescent="0.3">
      <c r="A101" s="7">
        <v>5</v>
      </c>
      <c r="B101" s="16" t="s">
        <v>122</v>
      </c>
      <c r="C101" s="69" t="s">
        <v>123</v>
      </c>
      <c r="D101" s="69"/>
      <c r="E101" s="69"/>
      <c r="F101" s="69"/>
      <c r="G101" s="69"/>
      <c r="H101" s="69"/>
      <c r="I101" s="29"/>
      <c r="J101" s="29"/>
      <c r="K101" s="29"/>
      <c r="L101" s="29"/>
      <c r="M101" s="30"/>
      <c r="N101" s="7"/>
    </row>
    <row r="102" spans="1:14" hidden="1" x14ac:dyDescent="0.3">
      <c r="A102" s="7" t="s">
        <v>124</v>
      </c>
    </row>
    <row r="103" spans="1:14" hidden="1" x14ac:dyDescent="0.3">
      <c r="A103" s="7" t="s">
        <v>125</v>
      </c>
    </row>
    <row r="104" spans="1:14" hidden="1" x14ac:dyDescent="0.3">
      <c r="A104" s="7" t="s">
        <v>64</v>
      </c>
    </row>
    <row r="105" spans="1:14" ht="16.95" customHeight="1" x14ac:dyDescent="0.3">
      <c r="A105" s="7">
        <v>5</v>
      </c>
      <c r="B105" s="16" t="s">
        <v>126</v>
      </c>
      <c r="C105" s="69" t="s">
        <v>127</v>
      </c>
      <c r="D105" s="69"/>
      <c r="E105" s="69"/>
      <c r="F105" s="69"/>
      <c r="G105" s="69"/>
      <c r="H105" s="69"/>
      <c r="I105" s="29"/>
      <c r="J105" s="29"/>
      <c r="K105" s="29"/>
      <c r="L105" s="29"/>
      <c r="M105" s="30"/>
      <c r="N105" s="7"/>
    </row>
    <row r="106" spans="1:14" ht="16.95" customHeight="1" x14ac:dyDescent="0.3">
      <c r="A106" s="7">
        <v>6</v>
      </c>
      <c r="B106" s="16" t="s">
        <v>128</v>
      </c>
      <c r="C106" s="70" t="s">
        <v>127</v>
      </c>
      <c r="D106" s="70"/>
      <c r="E106" s="70"/>
      <c r="F106" s="70"/>
      <c r="G106" s="70"/>
      <c r="H106" s="70"/>
      <c r="I106" s="33"/>
      <c r="J106" s="33"/>
      <c r="K106" s="33"/>
      <c r="L106" s="33"/>
      <c r="M106" s="34"/>
      <c r="N106" s="7"/>
    </row>
    <row r="107" spans="1:14" hidden="1" x14ac:dyDescent="0.3">
      <c r="A107" s="7" t="s">
        <v>129</v>
      </c>
    </row>
    <row r="108" spans="1:14" hidden="1" x14ac:dyDescent="0.3">
      <c r="A108" s="7" t="s">
        <v>130</v>
      </c>
    </row>
    <row r="109" spans="1:14" hidden="1" x14ac:dyDescent="0.3">
      <c r="A109" s="7" t="s">
        <v>131</v>
      </c>
    </row>
    <row r="110" spans="1:14" ht="16.95" customHeight="1" x14ac:dyDescent="0.3">
      <c r="A110" s="7">
        <v>6</v>
      </c>
      <c r="B110" s="16" t="s">
        <v>132</v>
      </c>
      <c r="C110" s="70" t="s">
        <v>133</v>
      </c>
      <c r="D110" s="70"/>
      <c r="E110" s="70"/>
      <c r="F110" s="70"/>
      <c r="G110" s="70"/>
      <c r="H110" s="70"/>
      <c r="I110" s="33"/>
      <c r="J110" s="33"/>
      <c r="K110" s="33"/>
      <c r="L110" s="33"/>
      <c r="M110" s="34"/>
      <c r="N110" s="7"/>
    </row>
    <row r="111" spans="1:14" hidden="1" x14ac:dyDescent="0.3">
      <c r="A111" s="7" t="s">
        <v>129</v>
      </c>
    </row>
    <row r="112" spans="1:14" hidden="1" x14ac:dyDescent="0.3">
      <c r="A112" s="7" t="s">
        <v>130</v>
      </c>
    </row>
    <row r="113" spans="1:14" hidden="1" x14ac:dyDescent="0.3">
      <c r="A113" s="7" t="s">
        <v>131</v>
      </c>
    </row>
    <row r="114" spans="1:14" hidden="1" x14ac:dyDescent="0.3">
      <c r="A114" s="7" t="s">
        <v>64</v>
      </c>
    </row>
    <row r="115" spans="1:14" x14ac:dyDescent="0.3">
      <c r="A115" s="7">
        <v>8</v>
      </c>
      <c r="B115" s="21" t="s">
        <v>134</v>
      </c>
      <c r="C115" s="71" t="s">
        <v>135</v>
      </c>
      <c r="D115" s="71"/>
      <c r="E115" s="71"/>
      <c r="F115" s="71"/>
      <c r="G115" s="71"/>
      <c r="H115" s="71"/>
      <c r="M115" s="22"/>
      <c r="N115" s="7"/>
    </row>
    <row r="116" spans="1:14" hidden="1" x14ac:dyDescent="0.3">
      <c r="A116" s="7" t="s">
        <v>136</v>
      </c>
    </row>
    <row r="117" spans="1:14" hidden="1" x14ac:dyDescent="0.3">
      <c r="A117" s="7" t="s">
        <v>137</v>
      </c>
    </row>
    <row r="118" spans="1:14" hidden="1" x14ac:dyDescent="0.3">
      <c r="A118" s="7" t="s">
        <v>138</v>
      </c>
    </row>
    <row r="119" spans="1:14" hidden="1" x14ac:dyDescent="0.3">
      <c r="A119" s="7" t="s">
        <v>139</v>
      </c>
    </row>
    <row r="120" spans="1:14" x14ac:dyDescent="0.3">
      <c r="A120" s="7">
        <v>8</v>
      </c>
      <c r="B120" s="21" t="s">
        <v>140</v>
      </c>
      <c r="C120" s="71" t="s">
        <v>141</v>
      </c>
      <c r="D120" s="71"/>
      <c r="E120" s="71"/>
      <c r="F120" s="71"/>
      <c r="G120" s="71"/>
      <c r="H120" s="71"/>
      <c r="M120" s="22"/>
      <c r="N120" s="7"/>
    </row>
    <row r="121" spans="1:14" hidden="1" x14ac:dyDescent="0.3">
      <c r="A121" s="7" t="s">
        <v>138</v>
      </c>
    </row>
    <row r="122" spans="1:14" hidden="1" x14ac:dyDescent="0.3">
      <c r="A122" s="7" t="s">
        <v>139</v>
      </c>
    </row>
    <row r="123" spans="1:14" x14ac:dyDescent="0.3">
      <c r="A123" s="7">
        <v>8</v>
      </c>
      <c r="B123" s="21" t="s">
        <v>142</v>
      </c>
      <c r="C123" s="71" t="s">
        <v>143</v>
      </c>
      <c r="D123" s="71"/>
      <c r="E123" s="71"/>
      <c r="F123" s="71"/>
      <c r="G123" s="71"/>
      <c r="H123" s="71"/>
      <c r="M123" s="22"/>
      <c r="N123" s="7"/>
    </row>
    <row r="124" spans="1:14" hidden="1" x14ac:dyDescent="0.3">
      <c r="A124" s="7" t="s">
        <v>137</v>
      </c>
    </row>
    <row r="125" spans="1:14" hidden="1" x14ac:dyDescent="0.3">
      <c r="A125" s="7" t="s">
        <v>138</v>
      </c>
    </row>
    <row r="126" spans="1:14" hidden="1" x14ac:dyDescent="0.3">
      <c r="A126" s="7" t="s">
        <v>139</v>
      </c>
    </row>
    <row r="127" spans="1:14" hidden="1" x14ac:dyDescent="0.3">
      <c r="A127" s="7" t="s">
        <v>54</v>
      </c>
    </row>
    <row r="128" spans="1:14" hidden="1" x14ac:dyDescent="0.3">
      <c r="A128" s="7" t="s">
        <v>42</v>
      </c>
    </row>
    <row r="129" spans="1:20" ht="37.200000000000003" customHeight="1" x14ac:dyDescent="0.3">
      <c r="A129" s="7">
        <v>3</v>
      </c>
      <c r="B129" s="16" t="s">
        <v>144</v>
      </c>
      <c r="C129" s="64" t="s">
        <v>145</v>
      </c>
      <c r="D129" s="64"/>
      <c r="E129" s="64"/>
      <c r="F129" s="64"/>
      <c r="G129" s="64"/>
      <c r="H129" s="64"/>
      <c r="I129" s="17"/>
      <c r="J129" s="17"/>
      <c r="K129" s="17"/>
      <c r="L129" s="17"/>
      <c r="M129" s="18"/>
      <c r="N129" s="7"/>
    </row>
    <row r="130" spans="1:20" hidden="1" x14ac:dyDescent="0.3">
      <c r="A130" s="7" t="s">
        <v>146</v>
      </c>
    </row>
    <row r="131" spans="1:20" x14ac:dyDescent="0.3">
      <c r="A131" s="7">
        <v>4</v>
      </c>
      <c r="B131" s="16" t="s">
        <v>147</v>
      </c>
      <c r="C131" s="65" t="s">
        <v>148</v>
      </c>
      <c r="D131" s="65"/>
      <c r="E131" s="65"/>
      <c r="F131" s="65"/>
      <c r="G131" s="65"/>
      <c r="H131" s="65"/>
      <c r="I131" s="19"/>
      <c r="J131" s="19"/>
      <c r="K131" s="19"/>
      <c r="L131" s="19"/>
      <c r="M131" s="20"/>
      <c r="N131" s="7"/>
    </row>
    <row r="132" spans="1:20" hidden="1" x14ac:dyDescent="0.3">
      <c r="A132" s="7" t="s">
        <v>149</v>
      </c>
    </row>
    <row r="133" spans="1:20" x14ac:dyDescent="0.3">
      <c r="A133" s="7">
        <v>9</v>
      </c>
      <c r="B133" s="21" t="s">
        <v>150</v>
      </c>
      <c r="C133" s="66" t="s">
        <v>151</v>
      </c>
      <c r="D133" s="67"/>
      <c r="E133" s="67"/>
      <c r="F133" s="67"/>
      <c r="G133" s="67"/>
      <c r="H133" s="67"/>
      <c r="I133" s="23" t="s">
        <v>88</v>
      </c>
      <c r="J133" s="32">
        <v>0</v>
      </c>
      <c r="K133" s="32"/>
      <c r="L133" s="25"/>
      <c r="M133" s="26">
        <f>IF(AND(J133= "",K133= ""), 0, ROUND(ROUND(L133, 2) * ROUND(IF(K133="",J133,K133),  2), 2))</f>
        <v>0</v>
      </c>
      <c r="N133" s="7"/>
      <c r="P133" s="27">
        <v>0.2</v>
      </c>
      <c r="T133" s="7">
        <v>16973</v>
      </c>
    </row>
    <row r="134" spans="1:20" hidden="1" x14ac:dyDescent="0.3">
      <c r="A134" s="7" t="s">
        <v>70</v>
      </c>
    </row>
    <row r="135" spans="1:20" hidden="1" x14ac:dyDescent="0.3">
      <c r="A135" s="7" t="s">
        <v>50</v>
      </c>
    </row>
    <row r="136" spans="1:20" hidden="1" x14ac:dyDescent="0.3">
      <c r="A136" s="7" t="s">
        <v>50</v>
      </c>
    </row>
    <row r="137" spans="1:20" hidden="1" x14ac:dyDescent="0.3">
      <c r="A137" s="7" t="s">
        <v>102</v>
      </c>
    </row>
    <row r="138" spans="1:20" ht="56.1" customHeight="1" x14ac:dyDescent="0.3">
      <c r="A138" s="7" t="s">
        <v>51</v>
      </c>
      <c r="B138" s="28"/>
      <c r="C138" s="68" t="s">
        <v>152</v>
      </c>
      <c r="D138" s="68"/>
      <c r="E138" s="68"/>
      <c r="F138" s="68"/>
      <c r="G138" s="68"/>
      <c r="H138" s="68"/>
      <c r="I138" s="68"/>
      <c r="J138" s="68"/>
      <c r="K138" s="68"/>
      <c r="L138" s="68"/>
      <c r="M138" s="28"/>
    </row>
    <row r="139" spans="1:20" hidden="1" x14ac:dyDescent="0.3">
      <c r="A139" s="7" t="s">
        <v>53</v>
      </c>
    </row>
    <row r="140" spans="1:20" x14ac:dyDescent="0.3">
      <c r="A140" s="7">
        <v>9</v>
      </c>
      <c r="B140" s="21" t="s">
        <v>153</v>
      </c>
      <c r="C140" s="66" t="s">
        <v>154</v>
      </c>
      <c r="D140" s="67"/>
      <c r="E140" s="67"/>
      <c r="F140" s="67"/>
      <c r="G140" s="67"/>
      <c r="H140" s="67"/>
      <c r="I140" s="23" t="s">
        <v>88</v>
      </c>
      <c r="J140" s="32">
        <v>0</v>
      </c>
      <c r="K140" s="32"/>
      <c r="L140" s="25"/>
      <c r="M140" s="26">
        <f>IF(AND(J140= "",K140= ""), 0, ROUND(ROUND(L140, 2) * ROUND(IF(K140="",J140,K140),  2), 2))</f>
        <v>0</v>
      </c>
      <c r="N140" s="7"/>
      <c r="P140" s="27">
        <v>0.2</v>
      </c>
      <c r="T140" s="7">
        <v>16973</v>
      </c>
    </row>
    <row r="141" spans="1:20" hidden="1" x14ac:dyDescent="0.3">
      <c r="A141" s="7" t="s">
        <v>70</v>
      </c>
    </row>
    <row r="142" spans="1:20" hidden="1" x14ac:dyDescent="0.3">
      <c r="A142" s="7" t="s">
        <v>50</v>
      </c>
    </row>
    <row r="143" spans="1:20" hidden="1" x14ac:dyDescent="0.3">
      <c r="A143" s="7" t="s">
        <v>50</v>
      </c>
    </row>
    <row r="144" spans="1:20" hidden="1" x14ac:dyDescent="0.3">
      <c r="A144" s="7" t="s">
        <v>102</v>
      </c>
    </row>
    <row r="145" spans="1:20" ht="56.1" customHeight="1" x14ac:dyDescent="0.3">
      <c r="A145" s="7" t="s">
        <v>51</v>
      </c>
      <c r="B145" s="28"/>
      <c r="C145" s="68" t="s">
        <v>152</v>
      </c>
      <c r="D145" s="68"/>
      <c r="E145" s="68"/>
      <c r="F145" s="68"/>
      <c r="G145" s="68"/>
      <c r="H145" s="68"/>
      <c r="I145" s="68"/>
      <c r="J145" s="68"/>
      <c r="K145" s="68"/>
      <c r="L145" s="68"/>
      <c r="M145" s="28"/>
    </row>
    <row r="146" spans="1:20" hidden="1" x14ac:dyDescent="0.3">
      <c r="A146" s="7" t="s">
        <v>53</v>
      </c>
    </row>
    <row r="147" spans="1:20" x14ac:dyDescent="0.3">
      <c r="A147" s="7">
        <v>9</v>
      </c>
      <c r="B147" s="21" t="s">
        <v>155</v>
      </c>
      <c r="C147" s="66" t="s">
        <v>156</v>
      </c>
      <c r="D147" s="67"/>
      <c r="E147" s="67"/>
      <c r="F147" s="67"/>
      <c r="G147" s="67"/>
      <c r="H147" s="67"/>
      <c r="I147" s="23" t="s">
        <v>88</v>
      </c>
      <c r="J147" s="32">
        <v>0</v>
      </c>
      <c r="K147" s="32"/>
      <c r="L147" s="25"/>
      <c r="M147" s="26">
        <f>IF(AND(J147= "",K147= ""), 0, ROUND(ROUND(L147, 2) * ROUND(IF(K147="",J147,K147),  2), 2))</f>
        <v>0</v>
      </c>
      <c r="N147" s="7"/>
      <c r="P147" s="27">
        <v>0.2</v>
      </c>
      <c r="T147" s="7">
        <v>16973</v>
      </c>
    </row>
    <row r="148" spans="1:20" hidden="1" x14ac:dyDescent="0.3">
      <c r="A148" s="7" t="s">
        <v>157</v>
      </c>
    </row>
    <row r="149" spans="1:20" hidden="1" x14ac:dyDescent="0.3">
      <c r="A149" s="7" t="s">
        <v>70</v>
      </c>
    </row>
    <row r="150" spans="1:20" hidden="1" x14ac:dyDescent="0.3">
      <c r="A150" s="7" t="s">
        <v>50</v>
      </c>
    </row>
    <row r="151" spans="1:20" hidden="1" x14ac:dyDescent="0.3">
      <c r="A151" s="7" t="s">
        <v>50</v>
      </c>
    </row>
    <row r="152" spans="1:20" hidden="1" x14ac:dyDescent="0.3">
      <c r="A152" s="7" t="s">
        <v>102</v>
      </c>
    </row>
    <row r="153" spans="1:20" ht="56.1" customHeight="1" x14ac:dyDescent="0.3">
      <c r="A153" s="7" t="s">
        <v>51</v>
      </c>
      <c r="B153" s="28"/>
      <c r="C153" s="68" t="s">
        <v>158</v>
      </c>
      <c r="D153" s="68"/>
      <c r="E153" s="68"/>
      <c r="F153" s="68"/>
      <c r="G153" s="68"/>
      <c r="H153" s="68"/>
      <c r="I153" s="68"/>
      <c r="J153" s="68"/>
      <c r="K153" s="68"/>
      <c r="L153" s="68"/>
      <c r="M153" s="28"/>
    </row>
    <row r="154" spans="1:20" hidden="1" x14ac:dyDescent="0.3">
      <c r="A154" s="7" t="s">
        <v>53</v>
      </c>
    </row>
    <row r="155" spans="1:20" hidden="1" x14ac:dyDescent="0.3">
      <c r="A155" s="7" t="s">
        <v>54</v>
      </c>
    </row>
    <row r="156" spans="1:20" x14ac:dyDescent="0.3">
      <c r="A156" s="7">
        <v>4</v>
      </c>
      <c r="B156" s="16" t="s">
        <v>159</v>
      </c>
      <c r="C156" s="65" t="s">
        <v>160</v>
      </c>
      <c r="D156" s="65"/>
      <c r="E156" s="65"/>
      <c r="F156" s="65"/>
      <c r="G156" s="65"/>
      <c r="H156" s="65"/>
      <c r="I156" s="19"/>
      <c r="J156" s="19"/>
      <c r="K156" s="19"/>
      <c r="L156" s="19"/>
      <c r="M156" s="20"/>
      <c r="N156" s="7"/>
    </row>
    <row r="157" spans="1:20" hidden="1" x14ac:dyDescent="0.3">
      <c r="A157" s="7" t="s">
        <v>149</v>
      </c>
    </row>
    <row r="158" spans="1:20" x14ac:dyDescent="0.3">
      <c r="A158" s="7">
        <v>9</v>
      </c>
      <c r="B158" s="21" t="s">
        <v>161</v>
      </c>
      <c r="C158" s="66" t="s">
        <v>162</v>
      </c>
      <c r="D158" s="67"/>
      <c r="E158" s="67"/>
      <c r="F158" s="67"/>
      <c r="G158" s="67"/>
      <c r="H158" s="67"/>
      <c r="I158" s="23" t="s">
        <v>88</v>
      </c>
      <c r="J158" s="32">
        <v>0</v>
      </c>
      <c r="K158" s="32"/>
      <c r="L158" s="25"/>
      <c r="M158" s="26">
        <f>IF(AND(J158= "",K158= ""), 0, ROUND(ROUND(L158, 2) * ROUND(IF(K158="",J158,K158),  2), 2))</f>
        <v>0</v>
      </c>
      <c r="N158" s="7"/>
      <c r="P158" s="27">
        <v>0.2</v>
      </c>
      <c r="T158" s="7">
        <v>16973</v>
      </c>
    </row>
    <row r="159" spans="1:20" hidden="1" x14ac:dyDescent="0.3">
      <c r="A159" s="7" t="s">
        <v>70</v>
      </c>
    </row>
    <row r="160" spans="1:20" hidden="1" x14ac:dyDescent="0.3">
      <c r="A160" s="7" t="s">
        <v>50</v>
      </c>
    </row>
    <row r="161" spans="1:14" ht="35.85" customHeight="1" x14ac:dyDescent="0.3">
      <c r="A161" s="7" t="s">
        <v>51</v>
      </c>
      <c r="B161" s="28"/>
      <c r="C161" s="68" t="s">
        <v>163</v>
      </c>
      <c r="D161" s="68"/>
      <c r="E161" s="68"/>
      <c r="F161" s="68"/>
      <c r="G161" s="68"/>
      <c r="H161" s="68"/>
      <c r="I161" s="68"/>
      <c r="J161" s="68"/>
      <c r="K161" s="68"/>
      <c r="L161" s="68"/>
      <c r="M161" s="28"/>
    </row>
    <row r="162" spans="1:14" hidden="1" x14ac:dyDescent="0.3">
      <c r="A162" s="7" t="s">
        <v>53</v>
      </c>
    </row>
    <row r="163" spans="1:14" hidden="1" x14ac:dyDescent="0.3">
      <c r="A163" s="7" t="s">
        <v>54</v>
      </c>
    </row>
    <row r="164" spans="1:14" x14ac:dyDescent="0.3">
      <c r="A164" s="7">
        <v>4</v>
      </c>
      <c r="B164" s="16" t="s">
        <v>164</v>
      </c>
      <c r="C164" s="65" t="s">
        <v>121</v>
      </c>
      <c r="D164" s="65"/>
      <c r="E164" s="65"/>
      <c r="F164" s="65"/>
      <c r="G164" s="65"/>
      <c r="H164" s="65"/>
      <c r="I164" s="19"/>
      <c r="J164" s="19"/>
      <c r="K164" s="19"/>
      <c r="L164" s="19"/>
      <c r="M164" s="20"/>
      <c r="N164" s="7"/>
    </row>
    <row r="165" spans="1:14" x14ac:dyDescent="0.3">
      <c r="A165" s="7">
        <v>5</v>
      </c>
      <c r="B165" s="16" t="s">
        <v>165</v>
      </c>
      <c r="C165" s="69" t="s">
        <v>123</v>
      </c>
      <c r="D165" s="69"/>
      <c r="E165" s="69"/>
      <c r="F165" s="69"/>
      <c r="G165" s="69"/>
      <c r="H165" s="69"/>
      <c r="I165" s="29"/>
      <c r="J165" s="29"/>
      <c r="K165" s="29"/>
      <c r="L165" s="29"/>
      <c r="M165" s="30"/>
      <c r="N165" s="7"/>
    </row>
    <row r="166" spans="1:14" hidden="1" x14ac:dyDescent="0.3">
      <c r="A166" s="7" t="s">
        <v>124</v>
      </c>
    </row>
    <row r="167" spans="1:14" hidden="1" x14ac:dyDescent="0.3">
      <c r="A167" s="7" t="s">
        <v>125</v>
      </c>
    </row>
    <row r="168" spans="1:14" hidden="1" x14ac:dyDescent="0.3">
      <c r="A168" s="7" t="s">
        <v>64</v>
      </c>
    </row>
    <row r="169" spans="1:14" x14ac:dyDescent="0.3">
      <c r="A169" s="7">
        <v>8</v>
      </c>
      <c r="B169" s="21" t="s">
        <v>166</v>
      </c>
      <c r="C169" s="71" t="s">
        <v>135</v>
      </c>
      <c r="D169" s="71"/>
      <c r="E169" s="71"/>
      <c r="F169" s="71"/>
      <c r="G169" s="71"/>
      <c r="H169" s="71"/>
      <c r="M169" s="22"/>
      <c r="N169" s="7"/>
    </row>
    <row r="170" spans="1:14" hidden="1" x14ac:dyDescent="0.3">
      <c r="A170" s="7" t="s">
        <v>136</v>
      </c>
    </row>
    <row r="171" spans="1:14" hidden="1" x14ac:dyDescent="0.3">
      <c r="A171" s="7" t="s">
        <v>137</v>
      </c>
    </row>
    <row r="172" spans="1:14" hidden="1" x14ac:dyDescent="0.3">
      <c r="A172" s="7" t="s">
        <v>138</v>
      </c>
    </row>
    <row r="173" spans="1:14" hidden="1" x14ac:dyDescent="0.3">
      <c r="A173" s="7" t="s">
        <v>139</v>
      </c>
    </row>
    <row r="174" spans="1:14" x14ac:dyDescent="0.3">
      <c r="A174" s="7">
        <v>8</v>
      </c>
      <c r="B174" s="21" t="s">
        <v>167</v>
      </c>
      <c r="C174" s="71" t="s">
        <v>141</v>
      </c>
      <c r="D174" s="71"/>
      <c r="E174" s="71"/>
      <c r="F174" s="71"/>
      <c r="G174" s="71"/>
      <c r="H174" s="71"/>
      <c r="M174" s="22"/>
      <c r="N174" s="7"/>
    </row>
    <row r="175" spans="1:14" hidden="1" x14ac:dyDescent="0.3">
      <c r="A175" s="7" t="s">
        <v>138</v>
      </c>
    </row>
    <row r="176" spans="1:14" hidden="1" x14ac:dyDescent="0.3">
      <c r="A176" s="7" t="s">
        <v>139</v>
      </c>
    </row>
    <row r="177" spans="1:20" x14ac:dyDescent="0.3">
      <c r="A177" s="7">
        <v>8</v>
      </c>
      <c r="B177" s="21" t="s">
        <v>168</v>
      </c>
      <c r="C177" s="71" t="s">
        <v>143</v>
      </c>
      <c r="D177" s="71"/>
      <c r="E177" s="71"/>
      <c r="F177" s="71"/>
      <c r="G177" s="71"/>
      <c r="H177" s="71"/>
      <c r="M177" s="22"/>
      <c r="N177" s="7"/>
    </row>
    <row r="178" spans="1:20" hidden="1" x14ac:dyDescent="0.3">
      <c r="A178" s="7" t="s">
        <v>137</v>
      </c>
    </row>
    <row r="179" spans="1:20" hidden="1" x14ac:dyDescent="0.3">
      <c r="A179" s="7" t="s">
        <v>138</v>
      </c>
    </row>
    <row r="180" spans="1:20" hidden="1" x14ac:dyDescent="0.3">
      <c r="A180" s="7" t="s">
        <v>139</v>
      </c>
    </row>
    <row r="181" spans="1:20" hidden="1" x14ac:dyDescent="0.3">
      <c r="A181" s="7" t="s">
        <v>54</v>
      </c>
    </row>
    <row r="182" spans="1:20" x14ac:dyDescent="0.3">
      <c r="A182" s="7">
        <v>4</v>
      </c>
      <c r="B182" s="16" t="s">
        <v>169</v>
      </c>
      <c r="C182" s="65" t="s">
        <v>170</v>
      </c>
      <c r="D182" s="65"/>
      <c r="E182" s="65"/>
      <c r="F182" s="65"/>
      <c r="G182" s="65"/>
      <c r="H182" s="65"/>
      <c r="I182" s="19"/>
      <c r="J182" s="19"/>
      <c r="K182" s="19"/>
      <c r="L182" s="19"/>
      <c r="M182" s="20"/>
      <c r="N182" s="7"/>
    </row>
    <row r="183" spans="1:20" ht="33.75" customHeight="1" x14ac:dyDescent="0.3">
      <c r="A183" s="7">
        <v>5</v>
      </c>
      <c r="B183" s="16" t="s">
        <v>171</v>
      </c>
      <c r="C183" s="69" t="s">
        <v>172</v>
      </c>
      <c r="D183" s="69"/>
      <c r="E183" s="69"/>
      <c r="F183" s="69"/>
      <c r="G183" s="69"/>
      <c r="H183" s="69"/>
      <c r="I183" s="29"/>
      <c r="J183" s="29"/>
      <c r="K183" s="29"/>
      <c r="L183" s="29"/>
      <c r="M183" s="30"/>
      <c r="N183" s="7" t="s">
        <v>173</v>
      </c>
    </row>
    <row r="184" spans="1:20" hidden="1" x14ac:dyDescent="0.3">
      <c r="A184" s="7" t="s">
        <v>174</v>
      </c>
    </row>
    <row r="185" spans="1:20" ht="30.6" x14ac:dyDescent="0.3">
      <c r="A185" s="7">
        <v>9</v>
      </c>
      <c r="B185" s="21" t="s">
        <v>175</v>
      </c>
      <c r="C185" s="66" t="s">
        <v>176</v>
      </c>
      <c r="D185" s="67"/>
      <c r="E185" s="67"/>
      <c r="F185" s="67"/>
      <c r="G185" s="67"/>
      <c r="H185" s="67"/>
      <c r="I185" s="23" t="s">
        <v>88</v>
      </c>
      <c r="J185" s="32">
        <v>0</v>
      </c>
      <c r="K185" s="32"/>
      <c r="L185" s="25"/>
      <c r="M185" s="26">
        <f>IF(AND(J185= "",K185= ""), 0, ROUND(ROUND(L185, 2) * ROUND(IF(K185="",J185,K185),  2), 2))</f>
        <v>0</v>
      </c>
      <c r="N185" s="7" t="s">
        <v>173</v>
      </c>
      <c r="O185" s="7">
        <v>118362</v>
      </c>
      <c r="P185" s="27">
        <v>0.2</v>
      </c>
      <c r="T185" s="7">
        <v>16973</v>
      </c>
    </row>
    <row r="186" spans="1:20" hidden="1" x14ac:dyDescent="0.3">
      <c r="A186" s="7" t="s">
        <v>70</v>
      </c>
    </row>
    <row r="187" spans="1:20" hidden="1" x14ac:dyDescent="0.3">
      <c r="A187" s="7" t="s">
        <v>50</v>
      </c>
    </row>
    <row r="188" spans="1:20" hidden="1" x14ac:dyDescent="0.3">
      <c r="A188" s="7" t="s">
        <v>50</v>
      </c>
    </row>
    <row r="189" spans="1:20" hidden="1" x14ac:dyDescent="0.3">
      <c r="A189" s="7" t="s">
        <v>102</v>
      </c>
    </row>
    <row r="190" spans="1:20" ht="32.1" customHeight="1" x14ac:dyDescent="0.3">
      <c r="A190" s="7" t="s">
        <v>51</v>
      </c>
      <c r="B190" s="28"/>
      <c r="C190" s="68" t="s">
        <v>177</v>
      </c>
      <c r="D190" s="68"/>
      <c r="E190" s="68"/>
      <c r="F190" s="68"/>
      <c r="G190" s="68"/>
      <c r="H190" s="68"/>
      <c r="I190" s="68"/>
      <c r="J190" s="68"/>
      <c r="K190" s="68"/>
      <c r="L190" s="68"/>
      <c r="M190" s="28"/>
    </row>
    <row r="191" spans="1:20" hidden="1" x14ac:dyDescent="0.3">
      <c r="A191" s="7" t="s">
        <v>53</v>
      </c>
    </row>
    <row r="192" spans="1:20" ht="30.6" x14ac:dyDescent="0.3">
      <c r="A192" s="7">
        <v>9</v>
      </c>
      <c r="B192" s="21" t="s">
        <v>178</v>
      </c>
      <c r="C192" s="66" t="s">
        <v>179</v>
      </c>
      <c r="D192" s="67"/>
      <c r="E192" s="67"/>
      <c r="F192" s="67"/>
      <c r="G192" s="67"/>
      <c r="H192" s="67"/>
      <c r="I192" s="23" t="s">
        <v>88</v>
      </c>
      <c r="J192" s="32">
        <v>0</v>
      </c>
      <c r="K192" s="32"/>
      <c r="L192" s="25"/>
      <c r="M192" s="26">
        <f>IF(AND(J192= "",K192= ""), 0, ROUND(ROUND(L192, 2) * ROUND(IF(K192="",J192,K192),  2), 2))</f>
        <v>0</v>
      </c>
      <c r="N192" s="7" t="s">
        <v>173</v>
      </c>
      <c r="O192" s="7">
        <v>118362</v>
      </c>
      <c r="P192" s="27">
        <v>0.2</v>
      </c>
      <c r="T192" s="7">
        <v>16973</v>
      </c>
    </row>
    <row r="193" spans="1:20" hidden="1" x14ac:dyDescent="0.3">
      <c r="A193" s="7" t="s">
        <v>70</v>
      </c>
    </row>
    <row r="194" spans="1:20" hidden="1" x14ac:dyDescent="0.3">
      <c r="A194" s="7" t="s">
        <v>50</v>
      </c>
    </row>
    <row r="195" spans="1:20" hidden="1" x14ac:dyDescent="0.3">
      <c r="A195" s="7" t="s">
        <v>50</v>
      </c>
    </row>
    <row r="196" spans="1:20" ht="33.9" customHeight="1" x14ac:dyDescent="0.3">
      <c r="A196" s="7" t="s">
        <v>51</v>
      </c>
      <c r="B196" s="28"/>
      <c r="C196" s="68" t="s">
        <v>180</v>
      </c>
      <c r="D196" s="68"/>
      <c r="E196" s="68"/>
      <c r="F196" s="68"/>
      <c r="G196" s="68"/>
      <c r="H196" s="68"/>
      <c r="I196" s="68"/>
      <c r="J196" s="68"/>
      <c r="K196" s="68"/>
      <c r="L196" s="68"/>
      <c r="M196" s="28"/>
    </row>
    <row r="197" spans="1:20" hidden="1" x14ac:dyDescent="0.3">
      <c r="A197" s="7" t="s">
        <v>53</v>
      </c>
    </row>
    <row r="198" spans="1:20" ht="30.6" x14ac:dyDescent="0.3">
      <c r="A198" s="7">
        <v>9</v>
      </c>
      <c r="B198" s="21" t="s">
        <v>181</v>
      </c>
      <c r="C198" s="66" t="s">
        <v>182</v>
      </c>
      <c r="D198" s="67"/>
      <c r="E198" s="67"/>
      <c r="F198" s="67"/>
      <c r="G198" s="67"/>
      <c r="H198" s="67"/>
      <c r="I198" s="23" t="s">
        <v>62</v>
      </c>
      <c r="J198" s="31">
        <v>0</v>
      </c>
      <c r="K198" s="31"/>
      <c r="L198" s="25"/>
      <c r="M198" s="26">
        <f>IF(AND(J198= "",K198= ""), 0, ROUND(ROUND(L198, 2) * ROUND(IF(K198="",J198,K198),  0), 2))</f>
        <v>0</v>
      </c>
      <c r="N198" s="7" t="s">
        <v>173</v>
      </c>
      <c r="O198" s="7">
        <v>118362</v>
      </c>
      <c r="P198" s="27">
        <v>0.2</v>
      </c>
      <c r="T198" s="7">
        <v>16973</v>
      </c>
    </row>
    <row r="199" spans="1:20" hidden="1" x14ac:dyDescent="0.3">
      <c r="A199" s="7" t="s">
        <v>50</v>
      </c>
    </row>
    <row r="200" spans="1:20" ht="45" customHeight="1" x14ac:dyDescent="0.3">
      <c r="A200" s="7" t="s">
        <v>51</v>
      </c>
      <c r="B200" s="28"/>
      <c r="C200" s="68" t="s">
        <v>183</v>
      </c>
      <c r="D200" s="68"/>
      <c r="E200" s="68"/>
      <c r="F200" s="68"/>
      <c r="G200" s="68"/>
      <c r="H200" s="68"/>
      <c r="I200" s="68"/>
      <c r="J200" s="68"/>
      <c r="K200" s="68"/>
      <c r="L200" s="68"/>
      <c r="M200" s="28"/>
    </row>
    <row r="201" spans="1:20" hidden="1" x14ac:dyDescent="0.3">
      <c r="A201" s="7" t="s">
        <v>53</v>
      </c>
    </row>
    <row r="202" spans="1:20" hidden="1" x14ac:dyDescent="0.3">
      <c r="A202" s="7" t="s">
        <v>64</v>
      </c>
    </row>
    <row r="203" spans="1:20" ht="33.75" customHeight="1" x14ac:dyDescent="0.3">
      <c r="A203" s="7">
        <v>5</v>
      </c>
      <c r="B203" s="16" t="s">
        <v>184</v>
      </c>
      <c r="C203" s="69" t="s">
        <v>185</v>
      </c>
      <c r="D203" s="69"/>
      <c r="E203" s="69"/>
      <c r="F203" s="69"/>
      <c r="G203" s="69"/>
      <c r="H203" s="69"/>
      <c r="I203" s="29"/>
      <c r="J203" s="29"/>
      <c r="K203" s="29"/>
      <c r="L203" s="29"/>
      <c r="M203" s="30"/>
      <c r="N203" s="7" t="s">
        <v>173</v>
      </c>
    </row>
    <row r="204" spans="1:20" hidden="1" x14ac:dyDescent="0.3">
      <c r="A204" s="7" t="s">
        <v>174</v>
      </c>
    </row>
    <row r="205" spans="1:20" ht="30.6" x14ac:dyDescent="0.3">
      <c r="A205" s="7">
        <v>9</v>
      </c>
      <c r="B205" s="21" t="s">
        <v>186</v>
      </c>
      <c r="C205" s="66" t="s">
        <v>187</v>
      </c>
      <c r="D205" s="67"/>
      <c r="E205" s="67"/>
      <c r="F205" s="67"/>
      <c r="G205" s="67"/>
      <c r="H205" s="67"/>
      <c r="I205" s="23" t="s">
        <v>15</v>
      </c>
      <c r="J205" s="31">
        <v>0</v>
      </c>
      <c r="K205" s="31"/>
      <c r="L205" s="25"/>
      <c r="M205" s="26">
        <f>IF(AND(J205= "",K205= ""), 0, ROUND(ROUND(L205, 2) * ROUND(IF(K205="",J205,K205),  0), 2))</f>
        <v>0</v>
      </c>
      <c r="N205" s="7" t="s">
        <v>173</v>
      </c>
      <c r="O205" s="7">
        <v>119251</v>
      </c>
      <c r="P205" s="27">
        <v>0.2</v>
      </c>
      <c r="T205" s="7">
        <v>16973</v>
      </c>
    </row>
    <row r="206" spans="1:20" hidden="1" x14ac:dyDescent="0.3">
      <c r="A206" s="7" t="s">
        <v>70</v>
      </c>
    </row>
    <row r="207" spans="1:20" hidden="1" x14ac:dyDescent="0.3">
      <c r="A207" s="7" t="s">
        <v>50</v>
      </c>
    </row>
    <row r="208" spans="1:20" hidden="1" x14ac:dyDescent="0.3">
      <c r="A208" s="7" t="s">
        <v>50</v>
      </c>
    </row>
    <row r="209" spans="1:20" hidden="1" x14ac:dyDescent="0.3">
      <c r="A209" s="7" t="s">
        <v>50</v>
      </c>
    </row>
    <row r="210" spans="1:20" hidden="1" x14ac:dyDescent="0.3">
      <c r="A210" s="7" t="s">
        <v>50</v>
      </c>
    </row>
    <row r="211" spans="1:20" ht="22.8" customHeight="1" x14ac:dyDescent="0.3">
      <c r="A211" s="7" t="s">
        <v>51</v>
      </c>
      <c r="B211" s="28"/>
      <c r="C211" s="68" t="s">
        <v>188</v>
      </c>
      <c r="D211" s="68"/>
      <c r="E211" s="68"/>
      <c r="F211" s="68"/>
      <c r="G211" s="68"/>
      <c r="H211" s="68"/>
      <c r="I211" s="68"/>
      <c r="J211" s="68"/>
      <c r="K211" s="68"/>
      <c r="L211" s="68"/>
      <c r="M211" s="28"/>
    </row>
    <row r="212" spans="1:20" hidden="1" x14ac:dyDescent="0.3">
      <c r="A212" s="7" t="s">
        <v>53</v>
      </c>
    </row>
    <row r="213" spans="1:20" hidden="1" x14ac:dyDescent="0.3">
      <c r="A213" s="7" t="s">
        <v>64</v>
      </c>
    </row>
    <row r="214" spans="1:20" hidden="1" x14ac:dyDescent="0.3">
      <c r="A214" s="7" t="s">
        <v>54</v>
      </c>
    </row>
    <row r="215" spans="1:20" hidden="1" x14ac:dyDescent="0.3">
      <c r="A215" s="7" t="s">
        <v>42</v>
      </c>
    </row>
    <row r="216" spans="1:20" ht="37.200000000000003" customHeight="1" x14ac:dyDescent="0.3">
      <c r="A216" s="7">
        <v>3</v>
      </c>
      <c r="B216" s="16" t="s">
        <v>189</v>
      </c>
      <c r="C216" s="64" t="s">
        <v>190</v>
      </c>
      <c r="D216" s="64"/>
      <c r="E216" s="64"/>
      <c r="F216" s="64"/>
      <c r="G216" s="64"/>
      <c r="H216" s="64"/>
      <c r="I216" s="17"/>
      <c r="J216" s="17"/>
      <c r="K216" s="17"/>
      <c r="L216" s="17"/>
      <c r="M216" s="18"/>
      <c r="N216" s="7"/>
    </row>
    <row r="217" spans="1:20" x14ac:dyDescent="0.3">
      <c r="A217" s="7">
        <v>4</v>
      </c>
      <c r="B217" s="16" t="s">
        <v>191</v>
      </c>
      <c r="C217" s="65" t="s">
        <v>192</v>
      </c>
      <c r="D217" s="65"/>
      <c r="E217" s="65"/>
      <c r="F217" s="65"/>
      <c r="G217" s="65"/>
      <c r="H217" s="65"/>
      <c r="I217" s="19"/>
      <c r="J217" s="19"/>
      <c r="K217" s="19"/>
      <c r="L217" s="19"/>
      <c r="M217" s="20"/>
      <c r="N217" s="7"/>
    </row>
    <row r="218" spans="1:20" x14ac:dyDescent="0.3">
      <c r="A218" s="7">
        <v>9</v>
      </c>
      <c r="B218" s="21" t="s">
        <v>193</v>
      </c>
      <c r="C218" s="66" t="s">
        <v>194</v>
      </c>
      <c r="D218" s="67"/>
      <c r="E218" s="67"/>
      <c r="F218" s="67"/>
      <c r="G218" s="67"/>
      <c r="H218" s="67"/>
      <c r="I218" s="23" t="s">
        <v>88</v>
      </c>
      <c r="J218" s="32">
        <v>0</v>
      </c>
      <c r="K218" s="32"/>
      <c r="L218" s="25"/>
      <c r="M218" s="26">
        <f>IF(AND(J218= "",K218= ""), 0, ROUND(ROUND(L218, 2) * ROUND(IF(K218="",J218,K218),  2), 2))</f>
        <v>0</v>
      </c>
      <c r="N218" s="7"/>
      <c r="P218" s="27">
        <v>0.2</v>
      </c>
      <c r="T218" s="7">
        <v>16973</v>
      </c>
    </row>
    <row r="219" spans="1:20" hidden="1" x14ac:dyDescent="0.3">
      <c r="A219" s="7" t="s">
        <v>50</v>
      </c>
    </row>
    <row r="220" spans="1:20" hidden="1" x14ac:dyDescent="0.3">
      <c r="A220" s="7" t="s">
        <v>50</v>
      </c>
    </row>
    <row r="221" spans="1:20" hidden="1" x14ac:dyDescent="0.3">
      <c r="A221" s="7" t="s">
        <v>102</v>
      </c>
    </row>
    <row r="222" spans="1:20" hidden="1" x14ac:dyDescent="0.3">
      <c r="A222" s="7" t="s">
        <v>157</v>
      </c>
    </row>
    <row r="223" spans="1:20" ht="45" customHeight="1" x14ac:dyDescent="0.3">
      <c r="A223" s="7" t="s">
        <v>51</v>
      </c>
      <c r="B223" s="28"/>
      <c r="C223" s="68" t="s">
        <v>195</v>
      </c>
      <c r="D223" s="68"/>
      <c r="E223" s="68"/>
      <c r="F223" s="68"/>
      <c r="G223" s="68"/>
      <c r="H223" s="68"/>
      <c r="I223" s="68"/>
      <c r="J223" s="68"/>
      <c r="K223" s="68"/>
      <c r="L223" s="68"/>
      <c r="M223" s="28"/>
    </row>
    <row r="224" spans="1:20" hidden="1" x14ac:dyDescent="0.3">
      <c r="A224" s="7" t="s">
        <v>53</v>
      </c>
    </row>
    <row r="225" spans="1:20" x14ac:dyDescent="0.3">
      <c r="A225" s="7">
        <v>9</v>
      </c>
      <c r="B225" s="21" t="s">
        <v>196</v>
      </c>
      <c r="C225" s="66" t="s">
        <v>182</v>
      </c>
      <c r="D225" s="67"/>
      <c r="E225" s="67"/>
      <c r="F225" s="67"/>
      <c r="G225" s="67"/>
      <c r="H225" s="67"/>
      <c r="I225" s="23" t="s">
        <v>62</v>
      </c>
      <c r="J225" s="31">
        <v>0</v>
      </c>
      <c r="K225" s="31"/>
      <c r="L225" s="25"/>
      <c r="M225" s="26">
        <f>IF(AND(J225= "",K225= ""), 0, ROUND(ROUND(L225, 2) * ROUND(IF(K225="",J225,K225),  0), 2))</f>
        <v>0</v>
      </c>
      <c r="N225" s="7"/>
      <c r="P225" s="27">
        <v>0.2</v>
      </c>
      <c r="T225" s="7">
        <v>16973</v>
      </c>
    </row>
    <row r="226" spans="1:20" hidden="1" x14ac:dyDescent="0.3">
      <c r="A226" s="7" t="s">
        <v>50</v>
      </c>
    </row>
    <row r="227" spans="1:20" ht="56.1" customHeight="1" x14ac:dyDescent="0.3">
      <c r="A227" s="7" t="s">
        <v>51</v>
      </c>
      <c r="B227" s="28"/>
      <c r="C227" s="68" t="s">
        <v>197</v>
      </c>
      <c r="D227" s="68"/>
      <c r="E227" s="68"/>
      <c r="F227" s="68"/>
      <c r="G227" s="68"/>
      <c r="H227" s="68"/>
      <c r="I227" s="68"/>
      <c r="J227" s="68"/>
      <c r="K227" s="68"/>
      <c r="L227" s="68"/>
      <c r="M227" s="28"/>
    </row>
    <row r="228" spans="1:20" hidden="1" x14ac:dyDescent="0.3">
      <c r="A228" s="7" t="s">
        <v>53</v>
      </c>
    </row>
    <row r="229" spans="1:20" hidden="1" x14ac:dyDescent="0.3">
      <c r="A229" s="7" t="s">
        <v>54</v>
      </c>
    </row>
    <row r="230" spans="1:20" ht="15.75" customHeight="1" x14ac:dyDescent="0.3">
      <c r="A230" s="7">
        <v>4</v>
      </c>
      <c r="B230" s="16" t="s">
        <v>198</v>
      </c>
      <c r="C230" s="65" t="s">
        <v>199</v>
      </c>
      <c r="D230" s="65"/>
      <c r="E230" s="65"/>
      <c r="F230" s="65"/>
      <c r="G230" s="65"/>
      <c r="H230" s="65"/>
      <c r="I230" s="19"/>
      <c r="J230" s="19"/>
      <c r="K230" s="19"/>
      <c r="L230" s="19"/>
      <c r="M230" s="20"/>
      <c r="N230" s="7"/>
    </row>
    <row r="231" spans="1:20" ht="27.15" customHeight="1" x14ac:dyDescent="0.3">
      <c r="A231" s="7">
        <v>9</v>
      </c>
      <c r="B231" s="21" t="s">
        <v>200</v>
      </c>
      <c r="C231" s="66" t="s">
        <v>201</v>
      </c>
      <c r="D231" s="67"/>
      <c r="E231" s="67"/>
      <c r="F231" s="67"/>
      <c r="G231" s="67"/>
      <c r="H231" s="67"/>
      <c r="I231" s="23" t="s">
        <v>88</v>
      </c>
      <c r="J231" s="32">
        <v>0</v>
      </c>
      <c r="K231" s="32"/>
      <c r="L231" s="25"/>
      <c r="M231" s="26">
        <f>IF(AND(J231= "",K231= ""), 0, ROUND(ROUND(L231, 2) * ROUND(IF(K231="",J231,K231),  2), 2))</f>
        <v>0</v>
      </c>
      <c r="N231" s="7"/>
      <c r="P231" s="27">
        <v>0.2</v>
      </c>
      <c r="T231" s="7">
        <v>16973</v>
      </c>
    </row>
    <row r="232" spans="1:20" hidden="1" x14ac:dyDescent="0.3">
      <c r="A232" s="7" t="s">
        <v>50</v>
      </c>
    </row>
    <row r="233" spans="1:20" hidden="1" x14ac:dyDescent="0.3">
      <c r="A233" s="7" t="s">
        <v>50</v>
      </c>
    </row>
    <row r="234" spans="1:20" ht="32.1" customHeight="1" x14ac:dyDescent="0.3">
      <c r="A234" s="7" t="s">
        <v>51</v>
      </c>
      <c r="B234" s="28"/>
      <c r="C234" s="68" t="s">
        <v>202</v>
      </c>
      <c r="D234" s="68"/>
      <c r="E234" s="68"/>
      <c r="F234" s="68"/>
      <c r="G234" s="68"/>
      <c r="H234" s="68"/>
      <c r="I234" s="68"/>
      <c r="J234" s="68"/>
      <c r="K234" s="68"/>
      <c r="L234" s="68"/>
      <c r="M234" s="28"/>
    </row>
    <row r="235" spans="1:20" hidden="1" x14ac:dyDescent="0.3">
      <c r="A235" s="7" t="s">
        <v>102</v>
      </c>
    </row>
    <row r="236" spans="1:20" hidden="1" x14ac:dyDescent="0.3">
      <c r="A236" s="7" t="s">
        <v>53</v>
      </c>
    </row>
    <row r="237" spans="1:20" x14ac:dyDescent="0.3">
      <c r="A237" s="7">
        <v>9</v>
      </c>
      <c r="B237" s="21" t="s">
        <v>203</v>
      </c>
      <c r="C237" s="66" t="s">
        <v>204</v>
      </c>
      <c r="D237" s="67"/>
      <c r="E237" s="67"/>
      <c r="F237" s="67"/>
      <c r="G237" s="67"/>
      <c r="H237" s="67"/>
      <c r="I237" s="23" t="s">
        <v>92</v>
      </c>
      <c r="J237" s="31">
        <v>0</v>
      </c>
      <c r="K237" s="31"/>
      <c r="L237" s="25"/>
      <c r="M237" s="26">
        <f>IF(AND(J237= "",K237= ""), 0, ROUND(ROUND(L237, 2) * ROUND(IF(K237="",J237,K237),  0), 2))</f>
        <v>0</v>
      </c>
      <c r="N237" s="7"/>
      <c r="P237" s="27">
        <v>0.2</v>
      </c>
      <c r="T237" s="7">
        <v>16973</v>
      </c>
    </row>
    <row r="238" spans="1:20" hidden="1" x14ac:dyDescent="0.3">
      <c r="A238" s="7" t="s">
        <v>50</v>
      </c>
    </row>
    <row r="239" spans="1:20" hidden="1" x14ac:dyDescent="0.3">
      <c r="A239" s="35" t="s">
        <v>205</v>
      </c>
    </row>
    <row r="240" spans="1:20" ht="22.8" customHeight="1" x14ac:dyDescent="0.3">
      <c r="A240" s="7" t="s">
        <v>51</v>
      </c>
      <c r="B240" s="28"/>
      <c r="C240" s="68" t="s">
        <v>206</v>
      </c>
      <c r="D240" s="68"/>
      <c r="E240" s="68"/>
      <c r="F240" s="68"/>
      <c r="G240" s="68"/>
      <c r="H240" s="68"/>
      <c r="I240" s="68"/>
      <c r="J240" s="68"/>
      <c r="K240" s="68"/>
      <c r="L240" s="68"/>
      <c r="M240" s="28"/>
    </row>
    <row r="241" spans="1:20" hidden="1" x14ac:dyDescent="0.3">
      <c r="A241" s="7" t="s">
        <v>53</v>
      </c>
    </row>
    <row r="242" spans="1:20" hidden="1" x14ac:dyDescent="0.3">
      <c r="A242" s="7" t="s">
        <v>54</v>
      </c>
    </row>
    <row r="243" spans="1:20" x14ac:dyDescent="0.3">
      <c r="A243" s="7">
        <v>4</v>
      </c>
      <c r="B243" s="16" t="s">
        <v>207</v>
      </c>
      <c r="C243" s="65" t="s">
        <v>208</v>
      </c>
      <c r="D243" s="65"/>
      <c r="E243" s="65"/>
      <c r="F243" s="65"/>
      <c r="G243" s="65"/>
      <c r="H243" s="65"/>
      <c r="I243" s="19"/>
      <c r="J243" s="19"/>
      <c r="K243" s="19"/>
      <c r="L243" s="19"/>
      <c r="M243" s="20"/>
      <c r="N243" s="7"/>
    </row>
    <row r="244" spans="1:20" ht="16.95" customHeight="1" x14ac:dyDescent="0.3">
      <c r="A244" s="7">
        <v>5</v>
      </c>
      <c r="B244" s="16" t="s">
        <v>209</v>
      </c>
      <c r="C244" s="69" t="s">
        <v>210</v>
      </c>
      <c r="D244" s="69"/>
      <c r="E244" s="69"/>
      <c r="F244" s="69"/>
      <c r="G244" s="69"/>
      <c r="H244" s="69"/>
      <c r="I244" s="29"/>
      <c r="J244" s="29"/>
      <c r="K244" s="29"/>
      <c r="L244" s="29"/>
      <c r="M244" s="30"/>
      <c r="N244" s="7"/>
    </row>
    <row r="245" spans="1:20" hidden="1" x14ac:dyDescent="0.3">
      <c r="A245" s="7" t="s">
        <v>125</v>
      </c>
    </row>
    <row r="246" spans="1:20" x14ac:dyDescent="0.3">
      <c r="A246" s="7">
        <v>9</v>
      </c>
      <c r="B246" s="21" t="s">
        <v>211</v>
      </c>
      <c r="C246" s="66" t="s">
        <v>212</v>
      </c>
      <c r="D246" s="67"/>
      <c r="E246" s="67"/>
      <c r="F246" s="67"/>
      <c r="G246" s="67"/>
      <c r="H246" s="67"/>
      <c r="I246" s="23" t="s">
        <v>88</v>
      </c>
      <c r="J246" s="32">
        <v>0</v>
      </c>
      <c r="K246" s="32"/>
      <c r="L246" s="25"/>
      <c r="M246" s="26">
        <f>IF(AND(J246= "",K246= ""), 0, ROUND(ROUND(L246, 2) * ROUND(IF(K246="",J246,K246),  2), 2))</f>
        <v>0</v>
      </c>
      <c r="N246" s="7"/>
      <c r="P246" s="27">
        <v>0.2</v>
      </c>
      <c r="T246" s="7">
        <v>16973</v>
      </c>
    </row>
    <row r="247" spans="1:20" hidden="1" x14ac:dyDescent="0.3">
      <c r="A247" s="7" t="s">
        <v>50</v>
      </c>
    </row>
    <row r="248" spans="1:20" hidden="1" x14ac:dyDescent="0.3">
      <c r="A248" s="7" t="s">
        <v>102</v>
      </c>
    </row>
    <row r="249" spans="1:20" ht="33.9" customHeight="1" x14ac:dyDescent="0.3">
      <c r="A249" s="7" t="s">
        <v>51</v>
      </c>
      <c r="B249" s="28"/>
      <c r="C249" s="68" t="s">
        <v>213</v>
      </c>
      <c r="D249" s="68"/>
      <c r="E249" s="68"/>
      <c r="F249" s="68"/>
      <c r="G249" s="68"/>
      <c r="H249" s="68"/>
      <c r="I249" s="68"/>
      <c r="J249" s="68"/>
      <c r="K249" s="68"/>
      <c r="L249" s="68"/>
      <c r="M249" s="28"/>
    </row>
    <row r="250" spans="1:20" hidden="1" x14ac:dyDescent="0.3">
      <c r="A250" s="7" t="s">
        <v>53</v>
      </c>
    </row>
    <row r="251" spans="1:20" x14ac:dyDescent="0.3">
      <c r="A251" s="7">
        <v>9</v>
      </c>
      <c r="B251" s="21" t="s">
        <v>214</v>
      </c>
      <c r="C251" s="66" t="s">
        <v>215</v>
      </c>
      <c r="D251" s="67"/>
      <c r="E251" s="67"/>
      <c r="F251" s="67"/>
      <c r="G251" s="67"/>
      <c r="H251" s="67"/>
      <c r="I251" s="23" t="s">
        <v>79</v>
      </c>
      <c r="J251" s="32">
        <v>0</v>
      </c>
      <c r="K251" s="32"/>
      <c r="L251" s="25"/>
      <c r="M251" s="26">
        <f>IF(AND(J251= "",K251= ""), 0, ROUND(ROUND(L251, 2) * ROUND(IF(K251="",J251,K251),  2), 2))</f>
        <v>0</v>
      </c>
      <c r="N251" s="7"/>
      <c r="P251" s="27">
        <v>0.2</v>
      </c>
      <c r="T251" s="7">
        <v>16973</v>
      </c>
    </row>
    <row r="252" spans="1:20" hidden="1" x14ac:dyDescent="0.3">
      <c r="A252" s="7" t="s">
        <v>50</v>
      </c>
    </row>
    <row r="253" spans="1:20" hidden="1" x14ac:dyDescent="0.3">
      <c r="A253" s="7" t="s">
        <v>102</v>
      </c>
    </row>
    <row r="254" spans="1:20" ht="35.85" customHeight="1" x14ac:dyDescent="0.3">
      <c r="A254" s="7" t="s">
        <v>51</v>
      </c>
      <c r="B254" s="28"/>
      <c r="C254" s="68" t="s">
        <v>216</v>
      </c>
      <c r="D254" s="68"/>
      <c r="E254" s="68"/>
      <c r="F254" s="68"/>
      <c r="G254" s="68"/>
      <c r="H254" s="68"/>
      <c r="I254" s="68"/>
      <c r="J254" s="68"/>
      <c r="K254" s="68"/>
      <c r="L254" s="68"/>
      <c r="M254" s="28"/>
    </row>
    <row r="255" spans="1:20" hidden="1" x14ac:dyDescent="0.3">
      <c r="A255" s="7" t="s">
        <v>50</v>
      </c>
    </row>
    <row r="256" spans="1:20" hidden="1" x14ac:dyDescent="0.3">
      <c r="A256" s="7" t="s">
        <v>53</v>
      </c>
    </row>
    <row r="257" spans="1:20" hidden="1" x14ac:dyDescent="0.3">
      <c r="A257" s="7" t="s">
        <v>64</v>
      </c>
    </row>
    <row r="258" spans="1:20" hidden="1" x14ac:dyDescent="0.3">
      <c r="A258" s="7" t="s">
        <v>54</v>
      </c>
    </row>
    <row r="259" spans="1:20" x14ac:dyDescent="0.3">
      <c r="A259" s="7">
        <v>4</v>
      </c>
      <c r="B259" s="16" t="s">
        <v>217</v>
      </c>
      <c r="C259" s="65" t="s">
        <v>218</v>
      </c>
      <c r="D259" s="65"/>
      <c r="E259" s="65"/>
      <c r="F259" s="65"/>
      <c r="G259" s="65"/>
      <c r="H259" s="65"/>
      <c r="I259" s="19"/>
      <c r="J259" s="19"/>
      <c r="K259" s="19"/>
      <c r="L259" s="19"/>
      <c r="M259" s="20"/>
      <c r="N259" s="7"/>
    </row>
    <row r="260" spans="1:20" x14ac:dyDescent="0.3">
      <c r="A260" s="7">
        <v>9</v>
      </c>
      <c r="B260" s="21" t="s">
        <v>219</v>
      </c>
      <c r="C260" s="66" t="s">
        <v>220</v>
      </c>
      <c r="D260" s="67"/>
      <c r="E260" s="67"/>
      <c r="F260" s="67"/>
      <c r="G260" s="67"/>
      <c r="H260" s="67"/>
      <c r="I260" s="23" t="s">
        <v>88</v>
      </c>
      <c r="J260" s="32">
        <v>0</v>
      </c>
      <c r="K260" s="32"/>
      <c r="L260" s="25"/>
      <c r="M260" s="26">
        <f>IF(AND(J260= "",K260= ""), 0, ROUND(ROUND(L260, 2) * ROUND(IF(K260="",J260,K260),  2), 2))</f>
        <v>0</v>
      </c>
      <c r="N260" s="7"/>
      <c r="P260" s="27">
        <v>0.2</v>
      </c>
      <c r="T260" s="7">
        <v>16973</v>
      </c>
    </row>
    <row r="261" spans="1:20" hidden="1" x14ac:dyDescent="0.3">
      <c r="A261" s="7" t="s">
        <v>50</v>
      </c>
    </row>
    <row r="262" spans="1:20" hidden="1" x14ac:dyDescent="0.3">
      <c r="A262" s="7" t="s">
        <v>50</v>
      </c>
    </row>
    <row r="263" spans="1:20" hidden="1" x14ac:dyDescent="0.3">
      <c r="A263" s="7" t="s">
        <v>50</v>
      </c>
    </row>
    <row r="264" spans="1:20" hidden="1" x14ac:dyDescent="0.3">
      <c r="A264" s="7" t="s">
        <v>50</v>
      </c>
    </row>
    <row r="265" spans="1:20" hidden="1" x14ac:dyDescent="0.3">
      <c r="A265" s="7" t="s">
        <v>50</v>
      </c>
    </row>
    <row r="266" spans="1:20" hidden="1" x14ac:dyDescent="0.3">
      <c r="A266" s="7" t="s">
        <v>102</v>
      </c>
    </row>
    <row r="267" spans="1:20" ht="61.95" customHeight="1" x14ac:dyDescent="0.3">
      <c r="A267" s="7" t="s">
        <v>51</v>
      </c>
      <c r="B267" s="28"/>
      <c r="C267" s="68" t="s">
        <v>221</v>
      </c>
      <c r="D267" s="68"/>
      <c r="E267" s="68"/>
      <c r="F267" s="68"/>
      <c r="G267" s="68"/>
      <c r="H267" s="68"/>
      <c r="I267" s="68"/>
      <c r="J267" s="68"/>
      <c r="K267" s="68"/>
      <c r="L267" s="68"/>
      <c r="M267" s="28"/>
    </row>
    <row r="268" spans="1:20" hidden="1" x14ac:dyDescent="0.3">
      <c r="A268" s="7" t="s">
        <v>53</v>
      </c>
    </row>
    <row r="269" spans="1:20" x14ac:dyDescent="0.3">
      <c r="A269" s="7">
        <v>9</v>
      </c>
      <c r="B269" s="21" t="s">
        <v>222</v>
      </c>
      <c r="C269" s="66" t="s">
        <v>223</v>
      </c>
      <c r="D269" s="67"/>
      <c r="E269" s="67"/>
      <c r="F269" s="67"/>
      <c r="G269" s="67"/>
      <c r="H269" s="67"/>
      <c r="I269" s="23" t="s">
        <v>88</v>
      </c>
      <c r="J269" s="32">
        <v>0</v>
      </c>
      <c r="K269" s="32"/>
      <c r="L269" s="25"/>
      <c r="M269" s="26">
        <f>IF(AND(J269= "",K269= ""), 0, ROUND(ROUND(L269, 2) * ROUND(IF(K269="",J269,K269),  2), 2))</f>
        <v>0</v>
      </c>
      <c r="N269" s="7"/>
      <c r="P269" s="27">
        <v>0.2</v>
      </c>
      <c r="T269" s="7">
        <v>16973</v>
      </c>
    </row>
    <row r="270" spans="1:20" hidden="1" x14ac:dyDescent="0.3">
      <c r="A270" s="7" t="s">
        <v>50</v>
      </c>
    </row>
    <row r="271" spans="1:20" hidden="1" x14ac:dyDescent="0.3">
      <c r="A271" s="7" t="s">
        <v>50</v>
      </c>
    </row>
    <row r="272" spans="1:20" hidden="1" x14ac:dyDescent="0.3">
      <c r="A272" s="7" t="s">
        <v>50</v>
      </c>
    </row>
    <row r="273" spans="1:14" hidden="1" x14ac:dyDescent="0.3">
      <c r="A273" s="7" t="s">
        <v>50</v>
      </c>
    </row>
    <row r="274" spans="1:14" hidden="1" x14ac:dyDescent="0.3">
      <c r="A274" s="7" t="s">
        <v>50</v>
      </c>
    </row>
    <row r="275" spans="1:14" hidden="1" x14ac:dyDescent="0.3">
      <c r="A275" s="7" t="s">
        <v>50</v>
      </c>
    </row>
    <row r="276" spans="1:14" hidden="1" x14ac:dyDescent="0.3">
      <c r="A276" s="7" t="s">
        <v>102</v>
      </c>
    </row>
    <row r="277" spans="1:14" hidden="1" x14ac:dyDescent="0.3">
      <c r="A277" s="7" t="s">
        <v>50</v>
      </c>
    </row>
    <row r="278" spans="1:14" ht="52.5" customHeight="1" x14ac:dyDescent="0.3">
      <c r="A278" s="7" t="s">
        <v>51</v>
      </c>
      <c r="B278" s="28"/>
      <c r="C278" s="68" t="s">
        <v>224</v>
      </c>
      <c r="D278" s="68"/>
      <c r="E278" s="68"/>
      <c r="F278" s="68"/>
      <c r="G278" s="68"/>
      <c r="H278" s="68"/>
      <c r="I278" s="68"/>
      <c r="J278" s="68"/>
      <c r="K278" s="68"/>
      <c r="L278" s="68"/>
      <c r="M278" s="28"/>
    </row>
    <row r="279" spans="1:14" hidden="1" x14ac:dyDescent="0.3">
      <c r="A279" s="7" t="s">
        <v>50</v>
      </c>
    </row>
    <row r="280" spans="1:14" hidden="1" x14ac:dyDescent="0.3">
      <c r="A280" s="7" t="s">
        <v>53</v>
      </c>
    </row>
    <row r="281" spans="1:14" hidden="1" x14ac:dyDescent="0.3">
      <c r="A281" s="7" t="s">
        <v>54</v>
      </c>
    </row>
    <row r="282" spans="1:14" x14ac:dyDescent="0.3">
      <c r="A282" s="7">
        <v>4</v>
      </c>
      <c r="B282" s="16" t="s">
        <v>225</v>
      </c>
      <c r="C282" s="65" t="s">
        <v>121</v>
      </c>
      <c r="D282" s="65"/>
      <c r="E282" s="65"/>
      <c r="F282" s="65"/>
      <c r="G282" s="65"/>
      <c r="H282" s="65"/>
      <c r="I282" s="19"/>
      <c r="J282" s="19"/>
      <c r="K282" s="19"/>
      <c r="L282" s="19"/>
      <c r="M282" s="20"/>
      <c r="N282" s="7"/>
    </row>
    <row r="283" spans="1:14" x14ac:dyDescent="0.3">
      <c r="A283" s="7">
        <v>5</v>
      </c>
      <c r="B283" s="16" t="s">
        <v>226</v>
      </c>
      <c r="C283" s="69" t="s">
        <v>123</v>
      </c>
      <c r="D283" s="69"/>
      <c r="E283" s="69"/>
      <c r="F283" s="69"/>
      <c r="G283" s="69"/>
      <c r="H283" s="69"/>
      <c r="I283" s="29"/>
      <c r="J283" s="29"/>
      <c r="K283" s="29"/>
      <c r="L283" s="29"/>
      <c r="M283" s="30"/>
      <c r="N283" s="7"/>
    </row>
    <row r="284" spans="1:14" hidden="1" x14ac:dyDescent="0.3">
      <c r="A284" s="7" t="s">
        <v>124</v>
      </c>
    </row>
    <row r="285" spans="1:14" hidden="1" x14ac:dyDescent="0.3">
      <c r="A285" s="7" t="s">
        <v>125</v>
      </c>
    </row>
    <row r="286" spans="1:14" hidden="1" x14ac:dyDescent="0.3">
      <c r="A286" s="7" t="s">
        <v>64</v>
      </c>
    </row>
    <row r="287" spans="1:14" x14ac:dyDescent="0.3">
      <c r="A287" s="7">
        <v>8</v>
      </c>
      <c r="B287" s="21" t="s">
        <v>227</v>
      </c>
      <c r="C287" s="71" t="s">
        <v>135</v>
      </c>
      <c r="D287" s="71"/>
      <c r="E287" s="71"/>
      <c r="F287" s="71"/>
      <c r="G287" s="71"/>
      <c r="H287" s="71"/>
      <c r="M287" s="22"/>
      <c r="N287" s="7"/>
    </row>
    <row r="288" spans="1:14" hidden="1" x14ac:dyDescent="0.3">
      <c r="A288" s="7" t="s">
        <v>136</v>
      </c>
    </row>
    <row r="289" spans="1:20" hidden="1" x14ac:dyDescent="0.3">
      <c r="A289" s="7" t="s">
        <v>137</v>
      </c>
    </row>
    <row r="290" spans="1:20" hidden="1" x14ac:dyDescent="0.3">
      <c r="A290" s="7" t="s">
        <v>138</v>
      </c>
    </row>
    <row r="291" spans="1:20" hidden="1" x14ac:dyDescent="0.3">
      <c r="A291" s="7" t="s">
        <v>139</v>
      </c>
    </row>
    <row r="292" spans="1:20" x14ac:dyDescent="0.3">
      <c r="A292" s="7">
        <v>8</v>
      </c>
      <c r="B292" s="21" t="s">
        <v>228</v>
      </c>
      <c r="C292" s="71" t="s">
        <v>141</v>
      </c>
      <c r="D292" s="71"/>
      <c r="E292" s="71"/>
      <c r="F292" s="71"/>
      <c r="G292" s="71"/>
      <c r="H292" s="71"/>
      <c r="M292" s="22"/>
      <c r="N292" s="7"/>
    </row>
    <row r="293" spans="1:20" hidden="1" x14ac:dyDescent="0.3">
      <c r="A293" s="7" t="s">
        <v>138</v>
      </c>
    </row>
    <row r="294" spans="1:20" hidden="1" x14ac:dyDescent="0.3">
      <c r="A294" s="7" t="s">
        <v>139</v>
      </c>
    </row>
    <row r="295" spans="1:20" x14ac:dyDescent="0.3">
      <c r="A295" s="7">
        <v>8</v>
      </c>
      <c r="B295" s="21" t="s">
        <v>229</v>
      </c>
      <c r="C295" s="71" t="s">
        <v>143</v>
      </c>
      <c r="D295" s="71"/>
      <c r="E295" s="71"/>
      <c r="F295" s="71"/>
      <c r="G295" s="71"/>
      <c r="H295" s="71"/>
      <c r="M295" s="22"/>
      <c r="N295" s="7"/>
    </row>
    <row r="296" spans="1:20" hidden="1" x14ac:dyDescent="0.3">
      <c r="A296" s="7" t="s">
        <v>137</v>
      </c>
    </row>
    <row r="297" spans="1:20" hidden="1" x14ac:dyDescent="0.3">
      <c r="A297" s="7" t="s">
        <v>138</v>
      </c>
    </row>
    <row r="298" spans="1:20" hidden="1" x14ac:dyDescent="0.3">
      <c r="A298" s="7" t="s">
        <v>139</v>
      </c>
    </row>
    <row r="299" spans="1:20" hidden="1" x14ac:dyDescent="0.3">
      <c r="A299" s="7" t="s">
        <v>54</v>
      </c>
    </row>
    <row r="300" spans="1:20" ht="36" customHeight="1" x14ac:dyDescent="0.3">
      <c r="A300" s="7">
        <v>4</v>
      </c>
      <c r="B300" s="16" t="s">
        <v>230</v>
      </c>
      <c r="C300" s="65" t="s">
        <v>231</v>
      </c>
      <c r="D300" s="65"/>
      <c r="E300" s="65"/>
      <c r="F300" s="65"/>
      <c r="G300" s="65"/>
      <c r="H300" s="65"/>
      <c r="I300" s="19"/>
      <c r="J300" s="19"/>
      <c r="K300" s="19"/>
      <c r="L300" s="19"/>
      <c r="M300" s="20"/>
      <c r="N300" s="7" t="s">
        <v>173</v>
      </c>
    </row>
    <row r="301" spans="1:20" ht="30.6" x14ac:dyDescent="0.3">
      <c r="A301" s="7">
        <v>9</v>
      </c>
      <c r="B301" s="21" t="s">
        <v>232</v>
      </c>
      <c r="C301" s="66" t="s">
        <v>220</v>
      </c>
      <c r="D301" s="67"/>
      <c r="E301" s="67"/>
      <c r="F301" s="67"/>
      <c r="G301" s="67"/>
      <c r="H301" s="67"/>
      <c r="I301" s="23" t="s">
        <v>88</v>
      </c>
      <c r="J301" s="32">
        <v>0</v>
      </c>
      <c r="K301" s="32"/>
      <c r="L301" s="25"/>
      <c r="M301" s="26">
        <f>IF(AND(J301= "",K301= ""), 0, ROUND(ROUND(L301, 2) * ROUND(IF(K301="",J301,K301),  2), 2))</f>
        <v>0</v>
      </c>
      <c r="N301" s="7" t="s">
        <v>173</v>
      </c>
      <c r="O301" s="7">
        <v>214935</v>
      </c>
      <c r="P301" s="27">
        <v>0.2</v>
      </c>
      <c r="T301" s="7">
        <v>16973</v>
      </c>
    </row>
    <row r="302" spans="1:20" hidden="1" x14ac:dyDescent="0.3">
      <c r="A302" s="7" t="s">
        <v>50</v>
      </c>
    </row>
    <row r="303" spans="1:20" hidden="1" x14ac:dyDescent="0.3">
      <c r="A303" s="7" t="s">
        <v>50</v>
      </c>
    </row>
    <row r="304" spans="1:20" hidden="1" x14ac:dyDescent="0.3">
      <c r="A304" s="7" t="s">
        <v>50</v>
      </c>
    </row>
    <row r="305" spans="1:20" hidden="1" x14ac:dyDescent="0.3">
      <c r="A305" s="7" t="s">
        <v>50</v>
      </c>
    </row>
    <row r="306" spans="1:20" hidden="1" x14ac:dyDescent="0.3">
      <c r="A306" s="7" t="s">
        <v>50</v>
      </c>
    </row>
    <row r="307" spans="1:20" ht="32.1" customHeight="1" x14ac:dyDescent="0.3">
      <c r="A307" s="7" t="s">
        <v>51</v>
      </c>
      <c r="B307" s="28"/>
      <c r="C307" s="68" t="s">
        <v>233</v>
      </c>
      <c r="D307" s="68"/>
      <c r="E307" s="68"/>
      <c r="F307" s="68"/>
      <c r="G307" s="68"/>
      <c r="H307" s="68"/>
      <c r="I307" s="68"/>
      <c r="J307" s="68"/>
      <c r="K307" s="68"/>
      <c r="L307" s="68"/>
      <c r="M307" s="28"/>
    </row>
    <row r="308" spans="1:20" hidden="1" x14ac:dyDescent="0.3">
      <c r="A308" s="7" t="s">
        <v>53</v>
      </c>
    </row>
    <row r="309" spans="1:20" ht="30.6" x14ac:dyDescent="0.3">
      <c r="A309" s="7">
        <v>9</v>
      </c>
      <c r="B309" s="21" t="s">
        <v>234</v>
      </c>
      <c r="C309" s="66" t="s">
        <v>235</v>
      </c>
      <c r="D309" s="67"/>
      <c r="E309" s="67"/>
      <c r="F309" s="67"/>
      <c r="G309" s="67"/>
      <c r="H309" s="67"/>
      <c r="I309" s="23" t="s">
        <v>88</v>
      </c>
      <c r="J309" s="32">
        <v>0</v>
      </c>
      <c r="K309" s="32"/>
      <c r="L309" s="25"/>
      <c r="M309" s="26">
        <f>IF(AND(J309= "",K309= ""), 0, ROUND(ROUND(L309, 2) * ROUND(IF(K309="",J309,K309),  2), 2))</f>
        <v>0</v>
      </c>
      <c r="N309" s="7" t="s">
        <v>173</v>
      </c>
      <c r="O309" s="7">
        <v>214935</v>
      </c>
      <c r="P309" s="27">
        <v>0.2</v>
      </c>
      <c r="T309" s="7">
        <v>16973</v>
      </c>
    </row>
    <row r="310" spans="1:20" hidden="1" x14ac:dyDescent="0.3">
      <c r="A310" s="7" t="s">
        <v>50</v>
      </c>
    </row>
    <row r="311" spans="1:20" hidden="1" x14ac:dyDescent="0.3">
      <c r="A311" s="7" t="s">
        <v>50</v>
      </c>
    </row>
    <row r="312" spans="1:20" hidden="1" x14ac:dyDescent="0.3">
      <c r="A312" s="7" t="s">
        <v>50</v>
      </c>
    </row>
    <row r="313" spans="1:20" hidden="1" x14ac:dyDescent="0.3">
      <c r="A313" s="7" t="s">
        <v>50</v>
      </c>
    </row>
    <row r="314" spans="1:20" hidden="1" x14ac:dyDescent="0.3">
      <c r="A314" s="7" t="s">
        <v>50</v>
      </c>
    </row>
    <row r="315" spans="1:20" hidden="1" x14ac:dyDescent="0.3">
      <c r="A315" s="7" t="s">
        <v>50</v>
      </c>
    </row>
    <row r="316" spans="1:20" hidden="1" x14ac:dyDescent="0.3">
      <c r="A316" s="7" t="s">
        <v>50</v>
      </c>
    </row>
    <row r="317" spans="1:20" ht="24.75" customHeight="1" x14ac:dyDescent="0.3">
      <c r="A317" s="7" t="s">
        <v>51</v>
      </c>
      <c r="B317" s="28"/>
      <c r="C317" s="68" t="s">
        <v>236</v>
      </c>
      <c r="D317" s="68"/>
      <c r="E317" s="68"/>
      <c r="F317" s="68"/>
      <c r="G317" s="68"/>
      <c r="H317" s="68"/>
      <c r="I317" s="68"/>
      <c r="J317" s="68"/>
      <c r="K317" s="68"/>
      <c r="L317" s="68"/>
      <c r="M317" s="28"/>
    </row>
    <row r="318" spans="1:20" hidden="1" x14ac:dyDescent="0.3">
      <c r="A318" s="7" t="s">
        <v>50</v>
      </c>
    </row>
    <row r="319" spans="1:20" hidden="1" x14ac:dyDescent="0.3">
      <c r="A319" s="7" t="s">
        <v>53</v>
      </c>
    </row>
    <row r="320" spans="1:20" hidden="1" x14ac:dyDescent="0.3">
      <c r="A320" s="7" t="s">
        <v>54</v>
      </c>
    </row>
    <row r="321" spans="1:13" hidden="1" x14ac:dyDescent="0.3">
      <c r="A321" s="7" t="s">
        <v>42</v>
      </c>
    </row>
    <row r="322" spans="1:13" ht="37.200000000000003" customHeight="1" x14ac:dyDescent="0.3">
      <c r="B322" s="3"/>
      <c r="C322" s="72" t="s">
        <v>237</v>
      </c>
      <c r="D322" s="72"/>
      <c r="E322" s="72"/>
      <c r="F322" s="72"/>
      <c r="G322" s="72"/>
      <c r="H322" s="72"/>
      <c r="I322" s="72"/>
      <c r="J322" s="72"/>
      <c r="K322" s="72"/>
      <c r="L322" s="72"/>
      <c r="M322" s="72"/>
    </row>
    <row r="324" spans="1:13" ht="15.6" x14ac:dyDescent="0.3">
      <c r="C324" s="73" t="s">
        <v>238</v>
      </c>
      <c r="D324" s="73"/>
      <c r="E324" s="73"/>
      <c r="F324" s="73"/>
      <c r="G324" s="73"/>
      <c r="H324" s="73"/>
      <c r="I324" s="73"/>
      <c r="J324" s="73"/>
      <c r="K324" s="73"/>
      <c r="L324" s="73"/>
      <c r="M324" s="73"/>
    </row>
    <row r="325" spans="1:13" ht="16.95" customHeight="1" x14ac:dyDescent="0.3">
      <c r="C325" s="75" t="s">
        <v>239</v>
      </c>
      <c r="D325" s="76"/>
      <c r="E325" s="76"/>
      <c r="F325" s="76"/>
      <c r="G325" s="76"/>
      <c r="H325" s="76"/>
      <c r="I325" s="74">
        <f>SUMIF(N15:N73, "", M15:M73)</f>
        <v>0</v>
      </c>
      <c r="J325" s="74"/>
      <c r="K325" s="74"/>
      <c r="L325" s="74"/>
      <c r="M325" s="74"/>
    </row>
    <row r="326" spans="1:13" x14ac:dyDescent="0.3">
      <c r="C326" s="79" t="s">
        <v>240</v>
      </c>
      <c r="D326" s="80"/>
      <c r="E326" s="80"/>
      <c r="F326" s="80"/>
      <c r="G326" s="80"/>
      <c r="H326" s="80"/>
      <c r="I326" s="77">
        <f>SUMIF(N15:N15, "", M15:M15)</f>
        <v>0</v>
      </c>
      <c r="J326" s="78"/>
      <c r="K326" s="78"/>
      <c r="L326" s="78"/>
      <c r="M326" s="78"/>
    </row>
    <row r="327" spans="1:13" ht="26.7" customHeight="1" x14ac:dyDescent="0.3">
      <c r="C327" s="79" t="s">
        <v>241</v>
      </c>
      <c r="D327" s="80"/>
      <c r="E327" s="80"/>
      <c r="F327" s="80"/>
      <c r="G327" s="80"/>
      <c r="H327" s="80"/>
      <c r="I327" s="77">
        <f>SUMIF(N23:N42, "", M23:M42)</f>
        <v>0</v>
      </c>
      <c r="J327" s="78"/>
      <c r="K327" s="78"/>
      <c r="L327" s="78"/>
      <c r="M327" s="78"/>
    </row>
    <row r="328" spans="1:13" x14ac:dyDescent="0.3">
      <c r="C328" s="83" t="s">
        <v>242</v>
      </c>
      <c r="D328" s="84"/>
      <c r="E328" s="84"/>
      <c r="F328" s="84"/>
      <c r="G328" s="84"/>
      <c r="H328" s="84"/>
      <c r="I328" s="81">
        <f>SUMIF(N23:N23, "", M23:M23)</f>
        <v>0</v>
      </c>
      <c r="J328" s="82"/>
      <c r="K328" s="82"/>
      <c r="L328" s="82"/>
      <c r="M328" s="82"/>
    </row>
    <row r="329" spans="1:13" x14ac:dyDescent="0.3">
      <c r="C329" s="83" t="s">
        <v>243</v>
      </c>
      <c r="D329" s="84"/>
      <c r="E329" s="84"/>
      <c r="F329" s="84"/>
      <c r="G329" s="84"/>
      <c r="H329" s="84"/>
      <c r="I329" s="81">
        <f>SUMIF(N30:N30, "", M30:M30)</f>
        <v>0</v>
      </c>
      <c r="J329" s="82"/>
      <c r="K329" s="82"/>
      <c r="L329" s="82"/>
      <c r="M329" s="82"/>
    </row>
    <row r="330" spans="1:13" x14ac:dyDescent="0.3">
      <c r="C330" s="83" t="s">
        <v>244</v>
      </c>
      <c r="D330" s="84"/>
      <c r="E330" s="84"/>
      <c r="F330" s="84"/>
      <c r="G330" s="84"/>
      <c r="H330" s="84"/>
      <c r="I330" s="81">
        <f>SUMIF(N38:N42, "", M38:M42)</f>
        <v>0</v>
      </c>
      <c r="J330" s="82"/>
      <c r="K330" s="82"/>
      <c r="L330" s="82"/>
      <c r="M330" s="82"/>
    </row>
    <row r="331" spans="1:13" x14ac:dyDescent="0.3">
      <c r="C331" s="79" t="s">
        <v>245</v>
      </c>
      <c r="D331" s="80"/>
      <c r="E331" s="80"/>
      <c r="F331" s="80"/>
      <c r="G331" s="80"/>
      <c r="H331" s="80"/>
      <c r="I331" s="77">
        <f>SUMIF(N49:N62, "", M49:M62)</f>
        <v>0</v>
      </c>
      <c r="J331" s="78"/>
      <c r="K331" s="78"/>
      <c r="L331" s="78"/>
      <c r="M331" s="78"/>
    </row>
    <row r="332" spans="1:13" x14ac:dyDescent="0.3">
      <c r="C332" s="79" t="s">
        <v>246</v>
      </c>
      <c r="D332" s="80"/>
      <c r="E332" s="80"/>
      <c r="F332" s="80"/>
      <c r="G332" s="80"/>
      <c r="H332" s="80"/>
      <c r="I332" s="77">
        <f>SUMIF(N68:N73, "", M68:M73)</f>
        <v>0</v>
      </c>
      <c r="J332" s="78"/>
      <c r="K332" s="78"/>
      <c r="L332" s="78"/>
      <c r="M332" s="78"/>
    </row>
    <row r="333" spans="1:13" ht="33.75" customHeight="1" x14ac:dyDescent="0.3">
      <c r="C333" s="75" t="s">
        <v>247</v>
      </c>
      <c r="D333" s="76"/>
      <c r="E333" s="76"/>
      <c r="F333" s="76"/>
      <c r="G333" s="76"/>
      <c r="H333" s="76"/>
      <c r="I333" s="74">
        <f>SUMIF(N81:N94, "", M81:M94)</f>
        <v>0</v>
      </c>
      <c r="J333" s="74"/>
      <c r="K333" s="74"/>
      <c r="L333" s="74"/>
      <c r="M333" s="74"/>
    </row>
    <row r="334" spans="1:13" x14ac:dyDescent="0.3">
      <c r="C334" s="79" t="s">
        <v>248</v>
      </c>
      <c r="D334" s="80"/>
      <c r="E334" s="80"/>
      <c r="F334" s="80"/>
      <c r="G334" s="80"/>
      <c r="H334" s="80"/>
      <c r="I334" s="77">
        <f>SUMIF(N81:N81, "", M81:M81)</f>
        <v>0</v>
      </c>
      <c r="J334" s="78"/>
      <c r="K334" s="78"/>
      <c r="L334" s="78"/>
      <c r="M334" s="78"/>
    </row>
    <row r="335" spans="1:13" x14ac:dyDescent="0.3">
      <c r="C335" s="79" t="s">
        <v>249</v>
      </c>
      <c r="D335" s="80"/>
      <c r="E335" s="80"/>
      <c r="F335" s="80"/>
      <c r="G335" s="80"/>
      <c r="H335" s="80"/>
      <c r="I335" s="77">
        <f>SUMIF(N89:N94, "", M89:M94)</f>
        <v>0</v>
      </c>
      <c r="J335" s="78"/>
      <c r="K335" s="78"/>
      <c r="L335" s="78"/>
      <c r="M335" s="78"/>
    </row>
    <row r="336" spans="1:13" x14ac:dyDescent="0.3">
      <c r="C336" s="79" t="s">
        <v>250</v>
      </c>
      <c r="D336" s="80"/>
      <c r="E336" s="80"/>
      <c r="F336" s="80"/>
      <c r="G336" s="80"/>
      <c r="H336" s="80"/>
      <c r="I336" s="77">
        <f>0</f>
        <v>0</v>
      </c>
      <c r="J336" s="78"/>
      <c r="K336" s="78"/>
      <c r="L336" s="78"/>
      <c r="M336" s="78"/>
    </row>
    <row r="337" spans="3:13" x14ac:dyDescent="0.3">
      <c r="C337" s="83" t="s">
        <v>251</v>
      </c>
      <c r="D337" s="84"/>
      <c r="E337" s="84"/>
      <c r="F337" s="84"/>
      <c r="G337" s="84"/>
      <c r="H337" s="84"/>
      <c r="I337" s="81">
        <f>0</f>
        <v>0</v>
      </c>
      <c r="J337" s="82"/>
      <c r="K337" s="82"/>
      <c r="L337" s="82"/>
      <c r="M337" s="82"/>
    </row>
    <row r="338" spans="3:13" ht="15.3" customHeight="1" x14ac:dyDescent="0.3">
      <c r="C338" s="83" t="s">
        <v>252</v>
      </c>
      <c r="D338" s="84"/>
      <c r="E338" s="84"/>
      <c r="F338" s="84"/>
      <c r="G338" s="84"/>
      <c r="H338" s="84"/>
      <c r="I338" s="81">
        <f>0</f>
        <v>0</v>
      </c>
      <c r="J338" s="82"/>
      <c r="K338" s="82"/>
      <c r="L338" s="82"/>
      <c r="M338" s="82"/>
    </row>
    <row r="339" spans="3:13" ht="33.75" customHeight="1" x14ac:dyDescent="0.3">
      <c r="C339" s="75" t="s">
        <v>253</v>
      </c>
      <c r="D339" s="76"/>
      <c r="E339" s="76"/>
      <c r="F339" s="76"/>
      <c r="G339" s="76"/>
      <c r="H339" s="76"/>
      <c r="I339" s="74">
        <f>SUMIF(N133:N205, "", M133:M205)</f>
        <v>0</v>
      </c>
      <c r="J339" s="74"/>
      <c r="K339" s="74"/>
      <c r="L339" s="74"/>
      <c r="M339" s="74"/>
    </row>
    <row r="340" spans="3:13" x14ac:dyDescent="0.3">
      <c r="C340" s="79" t="s">
        <v>254</v>
      </c>
      <c r="D340" s="80"/>
      <c r="E340" s="80"/>
      <c r="F340" s="80"/>
      <c r="G340" s="80"/>
      <c r="H340" s="80"/>
      <c r="I340" s="77">
        <f>SUMIF(N133:N147, "", M133:M147)</f>
        <v>0</v>
      </c>
      <c r="J340" s="78"/>
      <c r="K340" s="78"/>
      <c r="L340" s="78"/>
      <c r="M340" s="78"/>
    </row>
    <row r="341" spans="3:13" x14ac:dyDescent="0.3">
      <c r="C341" s="79" t="s">
        <v>255</v>
      </c>
      <c r="D341" s="80"/>
      <c r="E341" s="80"/>
      <c r="F341" s="80"/>
      <c r="G341" s="80"/>
      <c r="H341" s="80"/>
      <c r="I341" s="77">
        <f>SUMIF(N158:N158, "", M158:M158)</f>
        <v>0</v>
      </c>
      <c r="J341" s="78"/>
      <c r="K341" s="78"/>
      <c r="L341" s="78"/>
      <c r="M341" s="78"/>
    </row>
    <row r="342" spans="3:13" x14ac:dyDescent="0.3">
      <c r="C342" s="79" t="s">
        <v>256</v>
      </c>
      <c r="D342" s="80"/>
      <c r="E342" s="80"/>
      <c r="F342" s="80"/>
      <c r="G342" s="80"/>
      <c r="H342" s="80"/>
      <c r="I342" s="77">
        <f>0</f>
        <v>0</v>
      </c>
      <c r="J342" s="78"/>
      <c r="K342" s="78"/>
      <c r="L342" s="78"/>
      <c r="M342" s="78"/>
    </row>
    <row r="343" spans="3:13" x14ac:dyDescent="0.3">
      <c r="C343" s="83" t="s">
        <v>257</v>
      </c>
      <c r="D343" s="84"/>
      <c r="E343" s="84"/>
      <c r="F343" s="84"/>
      <c r="G343" s="84"/>
      <c r="H343" s="84"/>
      <c r="I343" s="81">
        <f>0</f>
        <v>0</v>
      </c>
      <c r="J343" s="82"/>
      <c r="K343" s="82"/>
      <c r="L343" s="82"/>
      <c r="M343" s="82"/>
    </row>
    <row r="344" spans="3:13" x14ac:dyDescent="0.3">
      <c r="C344" s="79" t="s">
        <v>258</v>
      </c>
      <c r="D344" s="80"/>
      <c r="E344" s="80"/>
      <c r="F344" s="80"/>
      <c r="G344" s="80"/>
      <c r="H344" s="80"/>
      <c r="I344" s="77">
        <f>SUMIF(N185:N205, "", M185:M205)</f>
        <v>0</v>
      </c>
      <c r="J344" s="78"/>
      <c r="K344" s="78"/>
      <c r="L344" s="78"/>
      <c r="M344" s="78"/>
    </row>
    <row r="345" spans="3:13" x14ac:dyDescent="0.3">
      <c r="C345" s="83" t="s">
        <v>259</v>
      </c>
      <c r="D345" s="84"/>
      <c r="E345" s="84"/>
      <c r="F345" s="84"/>
      <c r="G345" s="84"/>
      <c r="H345" s="84"/>
      <c r="I345" s="81" t="str">
        <f>"[Non totalisé] "&amp;(SUMIF(A185:A198, "9", M185:M198))&amp;IF(IF(ISNUMBER(FIND(MID(FIXED(1000+1/2),6,1),""&amp;(SUMIF(A185:A198, "9", M185:M198)))),FIND(MID(FIXED(1000+1/2),6,1),""&amp;(SUMIF(A185:A198, "9", M185:M198))),0)=0,MID(FIXED(1000+1/2),6,1),"")&amp;REPT("0",MAX(0,2-IF(ISNUMBER(FIND(MID(FIXED(1000+1/2),6,1),""&amp;(SUMIF(A185:A198, "9", M185:M198)))),LEN((SUMIF(A185:A198, "9", M185:M198)))-IF(ISNUMBER(FIND(MID(FIXED(1000+1/2),6,1),""&amp;(SUMIF(A185:A198, "9", M185:M198)))),FIND(MID(FIXED(1000+1/2),6,1),""&amp;(SUMIF(A185:A198, "9", M185:M198))),0),0)))&amp;" €"</f>
        <v>[Non totalisé] 0,00 €</v>
      </c>
      <c r="J345" s="82"/>
      <c r="K345" s="82"/>
      <c r="L345" s="82"/>
      <c r="M345" s="82"/>
    </row>
    <row r="346" spans="3:13" ht="24.75" customHeight="1" x14ac:dyDescent="0.3">
      <c r="C346" s="83" t="s">
        <v>260</v>
      </c>
      <c r="D346" s="84"/>
      <c r="E346" s="84"/>
      <c r="F346" s="84"/>
      <c r="G346" s="84"/>
      <c r="H346" s="84"/>
      <c r="I346" s="81" t="str">
        <f>"[Non totalisé] "&amp;(SUMIF(A205:A205, "9", M205:M205))&amp;IF(IF(ISNUMBER(FIND(MID(FIXED(1000+1/2),6,1),""&amp;(SUMIF(A205:A205, "9", M205:M205)))),FIND(MID(FIXED(1000+1/2),6,1),""&amp;(SUMIF(A205:A205, "9", M205:M205))),0)=0,MID(FIXED(1000+1/2),6,1),"")&amp;REPT("0",MAX(0,2-IF(ISNUMBER(FIND(MID(FIXED(1000+1/2),6,1),""&amp;(SUMIF(A205:A205, "9", M205:M205)))),LEN((SUMIF(A205:A205, "9", M205:M205)))-IF(ISNUMBER(FIND(MID(FIXED(1000+1/2),6,1),""&amp;(SUMIF(A205:A205, "9", M205:M205)))),FIND(MID(FIXED(1000+1/2),6,1),""&amp;(SUMIF(A205:A205, "9", M205:M205))),0),0)))&amp;" €"</f>
        <v>[Non totalisé] 0,00 €</v>
      </c>
      <c r="J346" s="82"/>
      <c r="K346" s="82"/>
      <c r="L346" s="82"/>
      <c r="M346" s="82"/>
    </row>
    <row r="347" spans="3:13" ht="33.75" customHeight="1" x14ac:dyDescent="0.3">
      <c r="C347" s="75" t="s">
        <v>261</v>
      </c>
      <c r="D347" s="76"/>
      <c r="E347" s="76"/>
      <c r="F347" s="76"/>
      <c r="G347" s="76"/>
      <c r="H347" s="76"/>
      <c r="I347" s="74">
        <f>SUMIF(N218:N309, "", M218:M309)</f>
        <v>0</v>
      </c>
      <c r="J347" s="74"/>
      <c r="K347" s="74"/>
      <c r="L347" s="74"/>
      <c r="M347" s="74"/>
    </row>
    <row r="348" spans="3:13" x14ac:dyDescent="0.3">
      <c r="C348" s="79" t="s">
        <v>262</v>
      </c>
      <c r="D348" s="80"/>
      <c r="E348" s="80"/>
      <c r="F348" s="80"/>
      <c r="G348" s="80"/>
      <c r="H348" s="80"/>
      <c r="I348" s="77">
        <f>SUMIF(N218:N225, "", M218:M225)</f>
        <v>0</v>
      </c>
      <c r="J348" s="78"/>
      <c r="K348" s="78"/>
      <c r="L348" s="78"/>
      <c r="M348" s="78"/>
    </row>
    <row r="349" spans="3:13" x14ac:dyDescent="0.3">
      <c r="C349" s="79" t="s">
        <v>263</v>
      </c>
      <c r="D349" s="80"/>
      <c r="E349" s="80"/>
      <c r="F349" s="80"/>
      <c r="G349" s="80"/>
      <c r="H349" s="80"/>
      <c r="I349" s="77">
        <f>SUMIF(N231:N237, "", M231:M237)</f>
        <v>0</v>
      </c>
      <c r="J349" s="78"/>
      <c r="K349" s="78"/>
      <c r="L349" s="78"/>
      <c r="M349" s="78"/>
    </row>
    <row r="350" spans="3:13" x14ac:dyDescent="0.3">
      <c r="C350" s="79" t="s">
        <v>264</v>
      </c>
      <c r="D350" s="80"/>
      <c r="E350" s="80"/>
      <c r="F350" s="80"/>
      <c r="G350" s="80"/>
      <c r="H350" s="80"/>
      <c r="I350" s="77">
        <f>SUMIF(N246:N251, "", M246:M251)</f>
        <v>0</v>
      </c>
      <c r="J350" s="78"/>
      <c r="K350" s="78"/>
      <c r="L350" s="78"/>
      <c r="M350" s="78"/>
    </row>
    <row r="351" spans="3:13" ht="15.3" customHeight="1" x14ac:dyDescent="0.3">
      <c r="C351" s="83" t="s">
        <v>265</v>
      </c>
      <c r="D351" s="84"/>
      <c r="E351" s="84"/>
      <c r="F351" s="84"/>
      <c r="G351" s="84"/>
      <c r="H351" s="84"/>
      <c r="I351" s="81">
        <f>SUMIF(N246:N251, "", M246:M251)</f>
        <v>0</v>
      </c>
      <c r="J351" s="82"/>
      <c r="K351" s="82"/>
      <c r="L351" s="82"/>
      <c r="M351" s="82"/>
    </row>
    <row r="352" spans="3:13" x14ac:dyDescent="0.3">
      <c r="C352" s="79" t="s">
        <v>266</v>
      </c>
      <c r="D352" s="80"/>
      <c r="E352" s="80"/>
      <c r="F352" s="80"/>
      <c r="G352" s="80"/>
      <c r="H352" s="80"/>
      <c r="I352" s="77">
        <f>SUMIF(N260:N269, "", M260:M269)</f>
        <v>0</v>
      </c>
      <c r="J352" s="78"/>
      <c r="K352" s="78"/>
      <c r="L352" s="78"/>
      <c r="M352" s="78"/>
    </row>
    <row r="353" spans="1:15" x14ac:dyDescent="0.3">
      <c r="C353" s="79" t="s">
        <v>267</v>
      </c>
      <c r="D353" s="80"/>
      <c r="E353" s="80"/>
      <c r="F353" s="80"/>
      <c r="G353" s="80"/>
      <c r="H353" s="80"/>
      <c r="I353" s="77">
        <f>0</f>
        <v>0</v>
      </c>
      <c r="J353" s="78"/>
      <c r="K353" s="78"/>
      <c r="L353" s="78"/>
      <c r="M353" s="78"/>
    </row>
    <row r="354" spans="1:15" x14ac:dyDescent="0.3">
      <c r="C354" s="83" t="s">
        <v>268</v>
      </c>
      <c r="D354" s="84"/>
      <c r="E354" s="84"/>
      <c r="F354" s="84"/>
      <c r="G354" s="84"/>
      <c r="H354" s="84"/>
      <c r="I354" s="81">
        <f>0</f>
        <v>0</v>
      </c>
      <c r="J354" s="82"/>
      <c r="K354" s="82"/>
      <c r="L354" s="82"/>
      <c r="M354" s="82"/>
    </row>
    <row r="355" spans="1:15" x14ac:dyDescent="0.3">
      <c r="C355" s="79" t="s">
        <v>269</v>
      </c>
      <c r="D355" s="80"/>
      <c r="E355" s="80"/>
      <c r="F355" s="80"/>
      <c r="G355" s="80"/>
      <c r="H355" s="80"/>
      <c r="I355" s="77" t="str">
        <f>"[Non totalisé] "&amp;(SUMIF(A301:A309, "9", M301:M309))&amp;IF(IF(ISNUMBER(FIND(MID(FIXED(1000+1/2),6,1),""&amp;(SUMIF(A301:A309, "9", M301:M309)))),FIND(MID(FIXED(1000+1/2),6,1),""&amp;(SUMIF(A301:A309, "9", M301:M309))),0)=0,MID(FIXED(1000+1/2),6,1),"")&amp;REPT("0",MAX(0,2-IF(ISNUMBER(FIND(MID(FIXED(1000+1/2),6,1),""&amp;(SUMIF(A301:A309, "9", M301:M309)))),LEN((SUMIF(A301:A309, "9", M301:M309)))-IF(ISNUMBER(FIND(MID(FIXED(1000+1/2),6,1),""&amp;(SUMIF(A301:A309, "9", M301:M309)))),FIND(MID(FIXED(1000+1/2),6,1),""&amp;(SUMIF(A301:A309, "9", M301:M309))),0),0)))&amp;" €"</f>
        <v>[Non totalisé] 0,00 €</v>
      </c>
      <c r="J355" s="78"/>
      <c r="K355" s="78"/>
      <c r="L355" s="78"/>
      <c r="M355" s="78"/>
    </row>
    <row r="356" spans="1:15" x14ac:dyDescent="0.3">
      <c r="C356" s="85" t="s">
        <v>270</v>
      </c>
      <c r="D356" s="86"/>
      <c r="E356" s="86"/>
      <c r="F356" s="86"/>
      <c r="G356" s="86"/>
      <c r="H356" s="86"/>
      <c r="I356" s="37"/>
      <c r="J356" s="37"/>
      <c r="K356" s="37"/>
      <c r="L356" s="37"/>
      <c r="M356" s="38"/>
    </row>
    <row r="357" spans="1:15" x14ac:dyDescent="0.3">
      <c r="C357" s="87"/>
      <c r="D357" s="88"/>
      <c r="E357" s="88"/>
      <c r="F357" s="88"/>
      <c r="G357" s="88"/>
      <c r="H357" s="88"/>
      <c r="I357" s="88"/>
      <c r="J357" s="88"/>
      <c r="K357" s="88"/>
      <c r="L357" s="88"/>
      <c r="M357" s="89"/>
    </row>
    <row r="358" spans="1:15" x14ac:dyDescent="0.3">
      <c r="A358" s="35"/>
      <c r="C358" s="90" t="s">
        <v>271</v>
      </c>
      <c r="D358" s="46"/>
      <c r="E358" s="46"/>
      <c r="F358" s="46"/>
      <c r="G358" s="46"/>
      <c r="H358" s="46"/>
      <c r="I358" s="91">
        <f>SUMIF(N5:N322, IF(N4="","",N4), M5:M322)</f>
        <v>0</v>
      </c>
      <c r="J358" s="92"/>
      <c r="K358" s="92"/>
      <c r="L358" s="92"/>
      <c r="M358" s="93"/>
    </row>
    <row r="359" spans="1:15" x14ac:dyDescent="0.3">
      <c r="A359" s="35"/>
      <c r="C359" s="90" t="s">
        <v>272</v>
      </c>
      <c r="D359" s="46"/>
      <c r="E359" s="46"/>
      <c r="F359" s="46"/>
      <c r="G359" s="46"/>
      <c r="H359" s="46"/>
      <c r="I359" s="91">
        <f>ROUND(SUMIF(N5:N322, IF(N4="","",N4), M5:M322) * 0.2, 2)</f>
        <v>0</v>
      </c>
      <c r="J359" s="92"/>
      <c r="K359" s="92"/>
      <c r="L359" s="92"/>
      <c r="M359" s="93"/>
    </row>
    <row r="360" spans="1:15" x14ac:dyDescent="0.3">
      <c r="C360" s="94" t="s">
        <v>273</v>
      </c>
      <c r="D360" s="95"/>
      <c r="E360" s="95"/>
      <c r="F360" s="95"/>
      <c r="G360" s="95"/>
      <c r="H360" s="95"/>
      <c r="I360" s="96">
        <f>SUM(I358:I359)</f>
        <v>0</v>
      </c>
      <c r="J360" s="97"/>
      <c r="K360" s="97"/>
      <c r="L360" s="97"/>
      <c r="M360" s="98"/>
    </row>
    <row r="361" spans="1:15" x14ac:dyDescent="0.3">
      <c r="C361" s="99"/>
      <c r="D361" s="100"/>
      <c r="E361" s="100"/>
      <c r="F361" s="100"/>
      <c r="G361" s="100"/>
      <c r="H361" s="100"/>
      <c r="I361" s="100"/>
      <c r="J361" s="100"/>
      <c r="K361" s="100"/>
      <c r="L361" s="100"/>
      <c r="M361" s="100"/>
    </row>
    <row r="362" spans="1:15" x14ac:dyDescent="0.3">
      <c r="C362" s="71" t="s">
        <v>274</v>
      </c>
      <c r="D362" s="100"/>
      <c r="E362" s="100"/>
      <c r="F362" s="100"/>
      <c r="G362" s="100"/>
      <c r="H362" s="100"/>
      <c r="I362" s="100"/>
      <c r="J362" s="100"/>
      <c r="K362" s="100"/>
      <c r="L362" s="100"/>
      <c r="M362" s="100"/>
    </row>
    <row r="363" spans="1:15" x14ac:dyDescent="0.3">
      <c r="C363" s="95" t="str">
        <f>IF(Paramètres!AA2&lt;&gt;"",Paramètres!AA2,"")</f>
        <v xml:space="preserve">Zéro euro </v>
      </c>
      <c r="D363" s="95"/>
      <c r="E363" s="95"/>
      <c r="F363" s="95"/>
      <c r="G363" s="95"/>
      <c r="H363" s="95"/>
      <c r="I363" s="95"/>
      <c r="J363" s="95"/>
      <c r="K363" s="95"/>
      <c r="L363" s="95"/>
      <c r="M363" s="95"/>
    </row>
    <row r="364" spans="1:15" x14ac:dyDescent="0.3"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</row>
    <row r="366" spans="1:15" ht="15.6" x14ac:dyDescent="0.3">
      <c r="C366" s="73" t="s">
        <v>275</v>
      </c>
      <c r="D366" s="73"/>
      <c r="E366" s="73"/>
      <c r="F366" s="73"/>
      <c r="G366" s="73"/>
      <c r="H366" s="73"/>
      <c r="I366" s="73"/>
      <c r="J366" s="73"/>
      <c r="K366" s="73"/>
      <c r="L366" s="73"/>
      <c r="M366" s="73"/>
    </row>
    <row r="367" spans="1:15" x14ac:dyDescent="0.3">
      <c r="C367" s="69" t="s">
        <v>276</v>
      </c>
      <c r="D367" s="69"/>
      <c r="E367" s="69"/>
      <c r="F367" s="69"/>
      <c r="G367" s="69"/>
      <c r="H367" s="69"/>
      <c r="O367" s="7">
        <v>1</v>
      </c>
    </row>
    <row r="368" spans="1:15" x14ac:dyDescent="0.3">
      <c r="C368" s="84" t="s">
        <v>277</v>
      </c>
      <c r="D368" s="84"/>
      <c r="E368" s="84"/>
      <c r="F368" s="84"/>
      <c r="G368" s="84"/>
      <c r="H368" s="84"/>
      <c r="I368" s="101">
        <f>SUMIF(O5:O322,O368, M5:M322)</f>
        <v>0</v>
      </c>
      <c r="J368" s="101"/>
      <c r="K368" s="101"/>
      <c r="L368" s="101"/>
      <c r="M368" s="101"/>
      <c r="N368" s="7">
        <v>1</v>
      </c>
      <c r="O368" s="7">
        <v>118362</v>
      </c>
    </row>
    <row r="369" spans="1:16" hidden="1" x14ac:dyDescent="0.3">
      <c r="A369" s="7">
        <v>0.2</v>
      </c>
      <c r="C369" s="39" t="str">
        <f>"	- dont T.V.A. à 20% sur " &amp;ROUND((SUMPRODUCT((O5:O322=O368)*1, M5:M322,(P5:P322=A369)*1)), 2)&amp; "€ :"</f>
        <v xml:space="preserve">	- dont T.V.A. à 20% sur 0€ :</v>
      </c>
      <c r="D369" s="39"/>
      <c r="E369" s="39"/>
      <c r="F369" s="39"/>
      <c r="G369" s="39"/>
      <c r="H369" s="39"/>
      <c r="I369" s="102"/>
      <c r="J369" s="102"/>
      <c r="K369" s="102"/>
      <c r="L369" s="102"/>
      <c r="M369" s="102"/>
      <c r="N369" s="7">
        <v>1</v>
      </c>
      <c r="P369" s="7">
        <f>ROUND((SUMPRODUCT((O5:O322=O368)*1, M5:M322,(P5:P322=A369)*1))*A369, 2)</f>
        <v>0</v>
      </c>
    </row>
    <row r="370" spans="1:16" x14ac:dyDescent="0.3">
      <c r="C370" s="84" t="s">
        <v>278</v>
      </c>
      <c r="D370" s="84"/>
      <c r="E370" s="84"/>
      <c r="F370" s="84"/>
      <c r="G370" s="84"/>
      <c r="H370" s="84"/>
      <c r="I370" s="101">
        <f>SUMIF(O5:O322,O370, M5:M322)</f>
        <v>0</v>
      </c>
      <c r="J370" s="101"/>
      <c r="K370" s="101"/>
      <c r="L370" s="101"/>
      <c r="M370" s="101"/>
      <c r="N370" s="7">
        <v>1</v>
      </c>
      <c r="O370" s="7">
        <v>119251</v>
      </c>
    </row>
    <row r="371" spans="1:16" hidden="1" x14ac:dyDescent="0.3">
      <c r="A371" s="7">
        <v>0.2</v>
      </c>
      <c r="C371" s="39" t="str">
        <f>"	- dont T.V.A. à 20% sur " &amp;ROUND((SUMPRODUCT((O5:O322=O370)*1, M5:M322,(P5:P322=A371)*1)), 2)&amp; "€ :"</f>
        <v xml:space="preserve">	- dont T.V.A. à 20% sur 0€ :</v>
      </c>
      <c r="D371" s="39"/>
      <c r="E371" s="39"/>
      <c r="F371" s="39"/>
      <c r="G371" s="39"/>
      <c r="H371" s="39"/>
      <c r="I371" s="102"/>
      <c r="J371" s="102"/>
      <c r="K371" s="102"/>
      <c r="L371" s="102"/>
      <c r="M371" s="102"/>
      <c r="N371" s="7">
        <v>1</v>
      </c>
      <c r="P371" s="7">
        <f>ROUND((SUMPRODUCT((O5:O322=O370)*1, M5:M322,(P5:P322=A371)*1))*A371, 2)</f>
        <v>0</v>
      </c>
    </row>
    <row r="372" spans="1:16" x14ac:dyDescent="0.3">
      <c r="C372" s="84" t="s">
        <v>279</v>
      </c>
      <c r="D372" s="84"/>
      <c r="E372" s="84"/>
      <c r="F372" s="84"/>
      <c r="G372" s="84"/>
      <c r="H372" s="84"/>
      <c r="I372" s="36"/>
      <c r="J372" s="36"/>
      <c r="K372" s="36"/>
      <c r="L372" s="36"/>
      <c r="M372" s="36"/>
    </row>
    <row r="373" spans="1:16" x14ac:dyDescent="0.3">
      <c r="C373" s="103" t="s">
        <v>280</v>
      </c>
      <c r="D373" s="103"/>
      <c r="E373" s="103"/>
      <c r="F373" s="103"/>
      <c r="G373" s="103"/>
      <c r="H373" s="103"/>
      <c r="I373" s="101">
        <f>SUM(I368:I371)</f>
        <v>0</v>
      </c>
      <c r="J373" s="101"/>
      <c r="K373" s="101"/>
      <c r="L373" s="101"/>
      <c r="M373" s="101"/>
    </row>
    <row r="374" spans="1:16" x14ac:dyDescent="0.3">
      <c r="C374" s="103" t="s">
        <v>281</v>
      </c>
      <c r="D374" s="103"/>
      <c r="E374" s="103"/>
      <c r="F374" s="103"/>
      <c r="G374" s="103"/>
      <c r="H374" s="103"/>
      <c r="I374" s="101">
        <f>SUM(P368:P371)</f>
        <v>0</v>
      </c>
      <c r="J374" s="101"/>
      <c r="K374" s="101"/>
      <c r="L374" s="101"/>
      <c r="M374" s="101"/>
    </row>
    <row r="375" spans="1:16" x14ac:dyDescent="0.3">
      <c r="C375" s="103" t="s">
        <v>282</v>
      </c>
      <c r="D375" s="103"/>
      <c r="E375" s="103"/>
      <c r="F375" s="103"/>
      <c r="G375" s="103"/>
      <c r="H375" s="103"/>
      <c r="I375" s="101">
        <f>SUM(I373:I374)</f>
        <v>0</v>
      </c>
      <c r="J375" s="101"/>
      <c r="K375" s="101"/>
      <c r="L375" s="101"/>
      <c r="M375" s="101"/>
    </row>
    <row r="376" spans="1:16" x14ac:dyDescent="0.3">
      <c r="C376" s="69" t="s">
        <v>283</v>
      </c>
      <c r="D376" s="69"/>
      <c r="E376" s="69"/>
      <c r="F376" s="69"/>
      <c r="G376" s="69"/>
      <c r="H376" s="69"/>
      <c r="O376" s="7">
        <v>2</v>
      </c>
    </row>
    <row r="377" spans="1:16" x14ac:dyDescent="0.3">
      <c r="C377" s="84" t="s">
        <v>284</v>
      </c>
      <c r="D377" s="84"/>
      <c r="E377" s="84"/>
      <c r="F377" s="84"/>
      <c r="G377" s="84"/>
      <c r="H377" s="84"/>
      <c r="I377" s="101">
        <f>SUMIF(O5:O322,O377, M5:M322)</f>
        <v>0</v>
      </c>
      <c r="J377" s="101"/>
      <c r="K377" s="101"/>
      <c r="L377" s="101"/>
      <c r="M377" s="101"/>
      <c r="N377" s="7">
        <v>2</v>
      </c>
      <c r="O377" s="7">
        <v>214935</v>
      </c>
    </row>
    <row r="378" spans="1:16" hidden="1" x14ac:dyDescent="0.3">
      <c r="A378" s="7">
        <v>0.2</v>
      </c>
      <c r="C378" s="39" t="str">
        <f>"	- dont T.V.A. à 20% sur " &amp;ROUND((SUMPRODUCT((O5:O322=O377)*1, M5:M322,(P5:P322=A378)*1)), 2)&amp; "€ :"</f>
        <v xml:space="preserve">	- dont T.V.A. à 20% sur 0€ :</v>
      </c>
      <c r="D378" s="39"/>
      <c r="E378" s="39"/>
      <c r="F378" s="39"/>
      <c r="G378" s="39"/>
      <c r="H378" s="39"/>
      <c r="I378" s="102"/>
      <c r="J378" s="102"/>
      <c r="K378" s="102"/>
      <c r="L378" s="102"/>
      <c r="M378" s="102"/>
      <c r="N378" s="7">
        <v>2</v>
      </c>
      <c r="P378" s="7">
        <f>ROUND((SUMPRODUCT((O5:O322=O377)*1, M5:M322,(P5:P322=A378)*1))*A378, 2)</f>
        <v>0</v>
      </c>
    </row>
    <row r="379" spans="1:16" x14ac:dyDescent="0.3">
      <c r="C379" s="84" t="s">
        <v>285</v>
      </c>
      <c r="D379" s="84"/>
      <c r="E379" s="84"/>
      <c r="F379" s="84"/>
      <c r="G379" s="84"/>
      <c r="H379" s="84"/>
      <c r="I379" s="36"/>
      <c r="J379" s="36"/>
      <c r="K379" s="36"/>
      <c r="L379" s="36"/>
      <c r="M379" s="36"/>
    </row>
    <row r="380" spans="1:16" x14ac:dyDescent="0.3">
      <c r="C380" s="103" t="s">
        <v>280</v>
      </c>
      <c r="D380" s="103"/>
      <c r="E380" s="103"/>
      <c r="F380" s="103"/>
      <c r="G380" s="103"/>
      <c r="H380" s="103"/>
      <c r="I380" s="101">
        <f>SUM(I377:I378)</f>
        <v>0</v>
      </c>
      <c r="J380" s="101"/>
      <c r="K380" s="101"/>
      <c r="L380" s="101"/>
      <c r="M380" s="101"/>
    </row>
    <row r="381" spans="1:16" x14ac:dyDescent="0.3">
      <c r="C381" s="103" t="s">
        <v>281</v>
      </c>
      <c r="D381" s="103"/>
      <c r="E381" s="103"/>
      <c r="F381" s="103"/>
      <c r="G381" s="103"/>
      <c r="H381" s="103"/>
      <c r="I381" s="101">
        <f>SUM(P377:P378)</f>
        <v>0</v>
      </c>
      <c r="J381" s="101"/>
      <c r="K381" s="101"/>
      <c r="L381" s="101"/>
      <c r="M381" s="101"/>
    </row>
    <row r="382" spans="1:16" x14ac:dyDescent="0.3">
      <c r="C382" s="103" t="s">
        <v>282</v>
      </c>
      <c r="D382" s="103"/>
      <c r="E382" s="103"/>
      <c r="F382" s="103"/>
      <c r="G382" s="103"/>
      <c r="H382" s="103"/>
      <c r="I382" s="101">
        <f>SUM(I380:I381)</f>
        <v>0</v>
      </c>
      <c r="J382" s="101"/>
      <c r="K382" s="101"/>
      <c r="L382" s="101"/>
      <c r="M382" s="101"/>
    </row>
    <row r="384" spans="1:16" ht="56.7" customHeight="1" x14ac:dyDescent="0.3">
      <c r="I384" s="84" t="s">
        <v>286</v>
      </c>
      <c r="J384" s="84"/>
      <c r="K384" s="84"/>
      <c r="L384" s="84"/>
      <c r="M384" s="84"/>
    </row>
    <row r="386" spans="3:13" ht="85.05" customHeight="1" x14ac:dyDescent="0.3">
      <c r="C386" s="104" t="s">
        <v>287</v>
      </c>
      <c r="D386" s="104"/>
      <c r="E386" s="104"/>
      <c r="F386" s="104"/>
      <c r="G386" s="104"/>
      <c r="I386" s="104" t="s">
        <v>288</v>
      </c>
      <c r="J386" s="104"/>
      <c r="K386" s="104"/>
      <c r="L386" s="104"/>
      <c r="M386" s="104"/>
    </row>
    <row r="387" spans="3:13" x14ac:dyDescent="0.3">
      <c r="C387" s="105"/>
      <c r="D387" s="105"/>
      <c r="E387" s="105"/>
      <c r="F387" s="105"/>
      <c r="G387" s="105"/>
      <c r="H387" s="105"/>
      <c r="I387" s="105"/>
      <c r="J387" s="105"/>
      <c r="K387" s="105"/>
      <c r="L387" s="105"/>
      <c r="M387" s="105"/>
    </row>
  </sheetData>
  <mergeCells count="213">
    <mergeCell ref="C381:H381"/>
    <mergeCell ref="I381:M381"/>
    <mergeCell ref="C382:H382"/>
    <mergeCell ref="I382:M382"/>
    <mergeCell ref="I384:M384"/>
    <mergeCell ref="C386:G386"/>
    <mergeCell ref="I386:M386"/>
    <mergeCell ref="C387:M387"/>
    <mergeCell ref="C375:H375"/>
    <mergeCell ref="I375:M375"/>
    <mergeCell ref="C376:H376"/>
    <mergeCell ref="C377:H377"/>
    <mergeCell ref="I377:M377"/>
    <mergeCell ref="I378:M378"/>
    <mergeCell ref="C379:H379"/>
    <mergeCell ref="C380:H380"/>
    <mergeCell ref="I380:M380"/>
    <mergeCell ref="I369:M369"/>
    <mergeCell ref="C370:H370"/>
    <mergeCell ref="I370:M370"/>
    <mergeCell ref="I371:M371"/>
    <mergeCell ref="C372:H372"/>
    <mergeCell ref="C373:H373"/>
    <mergeCell ref="I373:M373"/>
    <mergeCell ref="C374:H374"/>
    <mergeCell ref="I374:M374"/>
    <mergeCell ref="C360:H360"/>
    <mergeCell ref="I360:M360"/>
    <mergeCell ref="C361:M361"/>
    <mergeCell ref="C362:M362"/>
    <mergeCell ref="C363:M363"/>
    <mergeCell ref="C364:M364"/>
    <mergeCell ref="C366:M366"/>
    <mergeCell ref="C367:H367"/>
    <mergeCell ref="C368:H368"/>
    <mergeCell ref="I368:M368"/>
    <mergeCell ref="I354:M354"/>
    <mergeCell ref="C354:H354"/>
    <mergeCell ref="I355:M355"/>
    <mergeCell ref="C355:H355"/>
    <mergeCell ref="C356:H356"/>
    <mergeCell ref="C357:M357"/>
    <mergeCell ref="C358:H358"/>
    <mergeCell ref="I358:M358"/>
    <mergeCell ref="C359:H359"/>
    <mergeCell ref="I359:M359"/>
    <mergeCell ref="I349:M349"/>
    <mergeCell ref="C349:H349"/>
    <mergeCell ref="I350:M350"/>
    <mergeCell ref="C350:H350"/>
    <mergeCell ref="I351:M351"/>
    <mergeCell ref="C351:H351"/>
    <mergeCell ref="I352:M352"/>
    <mergeCell ref="C352:H352"/>
    <mergeCell ref="I353:M353"/>
    <mergeCell ref="C353:H353"/>
    <mergeCell ref="I344:M344"/>
    <mergeCell ref="C344:H344"/>
    <mergeCell ref="I345:M345"/>
    <mergeCell ref="C345:H345"/>
    <mergeCell ref="I346:M346"/>
    <mergeCell ref="C346:H346"/>
    <mergeCell ref="I347:M347"/>
    <mergeCell ref="C347:H347"/>
    <mergeCell ref="I348:M348"/>
    <mergeCell ref="C348:H348"/>
    <mergeCell ref="I339:M339"/>
    <mergeCell ref="C339:H339"/>
    <mergeCell ref="I340:M340"/>
    <mergeCell ref="C340:H340"/>
    <mergeCell ref="I341:M341"/>
    <mergeCell ref="C341:H341"/>
    <mergeCell ref="I342:M342"/>
    <mergeCell ref="C342:H342"/>
    <mergeCell ref="I343:M343"/>
    <mergeCell ref="C343:H343"/>
    <mergeCell ref="I334:M334"/>
    <mergeCell ref="C334:H334"/>
    <mergeCell ref="I335:M335"/>
    <mergeCell ref="C335:H335"/>
    <mergeCell ref="I336:M336"/>
    <mergeCell ref="C336:H336"/>
    <mergeCell ref="I337:M337"/>
    <mergeCell ref="C337:H337"/>
    <mergeCell ref="I338:M338"/>
    <mergeCell ref="C338:H338"/>
    <mergeCell ref="I329:M329"/>
    <mergeCell ref="C329:H329"/>
    <mergeCell ref="I330:M330"/>
    <mergeCell ref="C330:H330"/>
    <mergeCell ref="I331:M331"/>
    <mergeCell ref="C331:H331"/>
    <mergeCell ref="I332:M332"/>
    <mergeCell ref="C332:H332"/>
    <mergeCell ref="I333:M333"/>
    <mergeCell ref="C333:H333"/>
    <mergeCell ref="C324:M324"/>
    <mergeCell ref="I325:M325"/>
    <mergeCell ref="C325:H325"/>
    <mergeCell ref="I326:M326"/>
    <mergeCell ref="C326:H326"/>
    <mergeCell ref="I327:M327"/>
    <mergeCell ref="C327:H327"/>
    <mergeCell ref="I328:M328"/>
    <mergeCell ref="C328:H328"/>
    <mergeCell ref="C287:H287"/>
    <mergeCell ref="C292:H292"/>
    <mergeCell ref="C295:H295"/>
    <mergeCell ref="C300:H300"/>
    <mergeCell ref="C301:H301"/>
    <mergeCell ref="C307:L307"/>
    <mergeCell ref="C309:H309"/>
    <mergeCell ref="C317:L317"/>
    <mergeCell ref="C322:M322"/>
    <mergeCell ref="C251:H251"/>
    <mergeCell ref="C254:L254"/>
    <mergeCell ref="C259:H259"/>
    <mergeCell ref="C260:H260"/>
    <mergeCell ref="C267:L267"/>
    <mergeCell ref="C269:H269"/>
    <mergeCell ref="C278:L278"/>
    <mergeCell ref="C282:H282"/>
    <mergeCell ref="C283:H283"/>
    <mergeCell ref="C230:H230"/>
    <mergeCell ref="C231:H231"/>
    <mergeCell ref="C234:L234"/>
    <mergeCell ref="C237:H237"/>
    <mergeCell ref="C240:L240"/>
    <mergeCell ref="C243:H243"/>
    <mergeCell ref="C244:H244"/>
    <mergeCell ref="C246:H246"/>
    <mergeCell ref="C249:L249"/>
    <mergeCell ref="C203:H203"/>
    <mergeCell ref="C205:H205"/>
    <mergeCell ref="C211:L211"/>
    <mergeCell ref="C216:H216"/>
    <mergeCell ref="C217:H217"/>
    <mergeCell ref="C218:H218"/>
    <mergeCell ref="C223:L223"/>
    <mergeCell ref="C225:H225"/>
    <mergeCell ref="C227:L227"/>
    <mergeCell ref="C177:H177"/>
    <mergeCell ref="C182:H182"/>
    <mergeCell ref="C183:H183"/>
    <mergeCell ref="C185:H185"/>
    <mergeCell ref="C190:L190"/>
    <mergeCell ref="C192:H192"/>
    <mergeCell ref="C196:L196"/>
    <mergeCell ref="C198:H198"/>
    <mergeCell ref="C200:L200"/>
    <mergeCell ref="C147:H147"/>
    <mergeCell ref="C153:L153"/>
    <mergeCell ref="C156:H156"/>
    <mergeCell ref="C158:H158"/>
    <mergeCell ref="C161:L161"/>
    <mergeCell ref="C164:H164"/>
    <mergeCell ref="C165:H165"/>
    <mergeCell ref="C169:H169"/>
    <mergeCell ref="C174:H174"/>
    <mergeCell ref="C115:H115"/>
    <mergeCell ref="C120:H120"/>
    <mergeCell ref="C123:H123"/>
    <mergeCell ref="C129:H129"/>
    <mergeCell ref="C131:H131"/>
    <mergeCell ref="C133:H133"/>
    <mergeCell ref="C138:L138"/>
    <mergeCell ref="C140:H140"/>
    <mergeCell ref="C145:L145"/>
    <mergeCell ref="C89:H89"/>
    <mergeCell ref="C92:L92"/>
    <mergeCell ref="C94:H94"/>
    <mergeCell ref="C97:L97"/>
    <mergeCell ref="C100:H100"/>
    <mergeCell ref="C101:H101"/>
    <mergeCell ref="C105:H105"/>
    <mergeCell ref="C106:H106"/>
    <mergeCell ref="C110:H110"/>
    <mergeCell ref="C67:H67"/>
    <mergeCell ref="C68:H68"/>
    <mergeCell ref="C70:L70"/>
    <mergeCell ref="C73:H73"/>
    <mergeCell ref="C79:H79"/>
    <mergeCell ref="C80:H80"/>
    <mergeCell ref="C81:H81"/>
    <mergeCell ref="C85:L85"/>
    <mergeCell ref="C88:H88"/>
    <mergeCell ref="C48:H48"/>
    <mergeCell ref="C49:H49"/>
    <mergeCell ref="C51:L51"/>
    <mergeCell ref="C53:H53"/>
    <mergeCell ref="C56:L56"/>
    <mergeCell ref="C58:H58"/>
    <mergeCell ref="C60:L60"/>
    <mergeCell ref="C62:H62"/>
    <mergeCell ref="C64:L64"/>
    <mergeCell ref="C26:L26"/>
    <mergeCell ref="C29:H29"/>
    <mergeCell ref="C30:H30"/>
    <mergeCell ref="C34:L34"/>
    <mergeCell ref="C37:H37"/>
    <mergeCell ref="C38:H38"/>
    <mergeCell ref="C40:L40"/>
    <mergeCell ref="C42:H42"/>
    <mergeCell ref="C44:L44"/>
    <mergeCell ref="C3:H3"/>
    <mergeCell ref="C4:H4"/>
    <mergeCell ref="C13:H13"/>
    <mergeCell ref="C14:H14"/>
    <mergeCell ref="C15:H15"/>
    <mergeCell ref="C17:L17"/>
    <mergeCell ref="C20:H20"/>
    <mergeCell ref="C22:H22"/>
    <mergeCell ref="C23:H23"/>
  </mergeCells>
  <pageMargins left="0.55118110236219997" right="0.55118110236219997" top="0.55118110236219997" bottom="0.55118110236219997" header="0.23622047244093999" footer="0.23622047244093999"/>
  <pageSetup paperSize="9" fitToHeight="0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9" t="s">
        <v>289</v>
      </c>
      <c r="AA1" s="7">
        <f>IF(DPGF!I360&lt;&gt;"",DPGF!I360,"0")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0" t="s">
        <v>290</v>
      </c>
      <c r="B3" s="36" t="s">
        <v>291</v>
      </c>
      <c r="C3" s="106" t="s">
        <v>316</v>
      </c>
      <c r="D3" s="106"/>
      <c r="E3" s="106"/>
      <c r="F3" s="106"/>
      <c r="G3" s="106"/>
      <c r="H3" s="106"/>
      <c r="I3" s="106"/>
      <c r="J3" s="106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0" t="s">
        <v>292</v>
      </c>
      <c r="B5" s="36" t="s">
        <v>293</v>
      </c>
      <c r="C5" s="106" t="s">
        <v>317</v>
      </c>
      <c r="D5" s="106"/>
      <c r="E5" s="106"/>
      <c r="F5" s="106"/>
      <c r="G5" s="106"/>
      <c r="H5" s="106"/>
      <c r="I5" s="106"/>
      <c r="J5" s="106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0" t="s">
        <v>302</v>
      </c>
      <c r="B7" s="36" t="s">
        <v>303</v>
      </c>
      <c r="C7" s="41"/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0" t="s">
        <v>304</v>
      </c>
      <c r="B9" s="36" t="s">
        <v>305</v>
      </c>
      <c r="C9" s="41" t="s">
        <v>40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0" t="s">
        <v>294</v>
      </c>
      <c r="B11" s="36" t="s">
        <v>295</v>
      </c>
      <c r="C11" s="106" t="s">
        <v>41</v>
      </c>
      <c r="D11" s="106"/>
      <c r="E11" s="106"/>
      <c r="F11" s="106"/>
      <c r="G11" s="106"/>
      <c r="H11" s="106"/>
      <c r="I11" s="106"/>
      <c r="J11" s="106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0" t="s">
        <v>306</v>
      </c>
      <c r="B13" s="36" t="s">
        <v>307</v>
      </c>
      <c r="C13" s="41" t="s">
        <v>318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0" t="s">
        <v>308</v>
      </c>
      <c r="B15" s="36" t="s">
        <v>309</v>
      </c>
      <c r="C15" s="41" t="s">
        <v>319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0" t="s">
        <v>310</v>
      </c>
      <c r="B17" s="36" t="s">
        <v>311</v>
      </c>
      <c r="C17" s="41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2">
        <v>0.2</v>
      </c>
      <c r="E19" s="43" t="s">
        <v>312</v>
      </c>
      <c r="AA19" s="7">
        <f>INT((AA5-AA18*100)/10)</f>
        <v>0</v>
      </c>
    </row>
    <row r="20" spans="1:27" ht="12.75" customHeight="1" x14ac:dyDescent="0.3">
      <c r="C20" s="44">
        <v>5.5E-2</v>
      </c>
      <c r="E20" s="43" t="s">
        <v>313</v>
      </c>
      <c r="AA20" s="7">
        <f>AA5-AA18*100-AA19*10</f>
        <v>0</v>
      </c>
    </row>
    <row r="21" spans="1:27" ht="12.75" customHeight="1" x14ac:dyDescent="0.3">
      <c r="C21" s="44">
        <v>0</v>
      </c>
      <c r="E21" s="43" t="s">
        <v>314</v>
      </c>
      <c r="AA21" s="7">
        <f>INT(AA6/10)</f>
        <v>0</v>
      </c>
    </row>
    <row r="22" spans="1:27" ht="12.75" customHeight="1" x14ac:dyDescent="0.3">
      <c r="C22" s="45">
        <v>0</v>
      </c>
      <c r="E22" s="43" t="s">
        <v>315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0" t="s">
        <v>296</v>
      </c>
      <c r="B24" s="36" t="s">
        <v>297</v>
      </c>
      <c r="C24" s="106" t="s">
        <v>320</v>
      </c>
      <c r="D24" s="106"/>
      <c r="E24" s="106"/>
      <c r="F24" s="106"/>
      <c r="G24" s="106"/>
      <c r="H24" s="106"/>
      <c r="I24" s="106"/>
      <c r="J24" s="106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0" t="s">
        <v>298</v>
      </c>
      <c r="B26" s="36" t="s">
        <v>299</v>
      </c>
      <c r="C26" s="106" t="s">
        <v>321</v>
      </c>
      <c r="D26" s="106"/>
      <c r="E26" s="106"/>
      <c r="F26" s="106"/>
      <c r="G26" s="106"/>
      <c r="H26" s="106"/>
      <c r="I26" s="106"/>
      <c r="J26" s="106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0" t="s">
        <v>300</v>
      </c>
      <c r="B28" s="36" t="s">
        <v>301</v>
      </c>
      <c r="C28" s="106"/>
      <c r="D28" s="106"/>
      <c r="E28" s="106"/>
      <c r="F28" s="106"/>
      <c r="G28" s="106"/>
      <c r="H28" s="106"/>
      <c r="I28" s="106"/>
      <c r="J28" s="10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322</v>
      </c>
      <c r="B1" s="7" t="s">
        <v>323</v>
      </c>
    </row>
    <row r="2" spans="1:3" x14ac:dyDescent="0.3">
      <c r="A2" s="7" t="s">
        <v>324</v>
      </c>
      <c r="B2" s="7" t="s">
        <v>316</v>
      </c>
    </row>
    <row r="3" spans="1:3" x14ac:dyDescent="0.3">
      <c r="A3" s="7" t="s">
        <v>325</v>
      </c>
      <c r="B3" s="7">
        <v>1</v>
      </c>
    </row>
    <row r="4" spans="1:3" x14ac:dyDescent="0.3">
      <c r="A4" s="7" t="s">
        <v>326</v>
      </c>
      <c r="B4" s="7">
        <v>0</v>
      </c>
    </row>
    <row r="5" spans="1:3" x14ac:dyDescent="0.3">
      <c r="A5" s="7" t="s">
        <v>327</v>
      </c>
      <c r="B5" s="7">
        <v>0</v>
      </c>
    </row>
    <row r="6" spans="1:3" x14ac:dyDescent="0.3">
      <c r="A6" s="7" t="s">
        <v>328</v>
      </c>
      <c r="B6" s="7">
        <v>1</v>
      </c>
    </row>
    <row r="7" spans="1:3" x14ac:dyDescent="0.3">
      <c r="A7" s="7" t="s">
        <v>329</v>
      </c>
      <c r="B7" s="7">
        <v>1</v>
      </c>
    </row>
    <row r="8" spans="1:3" x14ac:dyDescent="0.3">
      <c r="A8" s="7" t="s">
        <v>330</v>
      </c>
      <c r="B8" s="7">
        <v>0</v>
      </c>
    </row>
    <row r="9" spans="1:3" x14ac:dyDescent="0.3">
      <c r="A9" s="7" t="s">
        <v>331</v>
      </c>
      <c r="B9" s="7">
        <v>0</v>
      </c>
    </row>
    <row r="10" spans="1:3" x14ac:dyDescent="0.3">
      <c r="A10" s="7" t="s">
        <v>332</v>
      </c>
      <c r="C10" s="7" t="s">
        <v>333</v>
      </c>
    </row>
    <row r="11" spans="1:3" x14ac:dyDescent="0.3">
      <c r="A11" s="7" t="s">
        <v>334</v>
      </c>
      <c r="B11" s="7">
        <v>0</v>
      </c>
    </row>
    <row r="12" spans="1:3" x14ac:dyDescent="0.3">
      <c r="A12" s="7" t="s">
        <v>335</v>
      </c>
      <c r="B12" s="7" t="s">
        <v>336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7" t="s">
        <v>337</v>
      </c>
      <c r="C2" s="107"/>
      <c r="D2" s="107"/>
      <c r="E2" s="107"/>
      <c r="F2" s="107"/>
      <c r="G2" s="107"/>
      <c r="H2" s="107"/>
      <c r="I2" s="107"/>
      <c r="J2" s="107"/>
    </row>
    <row r="4" spans="1:10" ht="12.75" customHeight="1" x14ac:dyDescent="0.3">
      <c r="A4" s="40" t="s">
        <v>290</v>
      </c>
      <c r="B4" s="36" t="s">
        <v>338</v>
      </c>
      <c r="C4" s="108"/>
      <c r="D4" s="108"/>
      <c r="E4" s="108"/>
      <c r="F4" s="108"/>
      <c r="G4" s="108"/>
      <c r="H4" s="108"/>
      <c r="I4" s="108"/>
      <c r="J4" s="108"/>
    </row>
    <row r="6" spans="1:10" ht="12.75" customHeight="1" x14ac:dyDescent="0.3">
      <c r="A6" s="40" t="s">
        <v>292</v>
      </c>
      <c r="B6" s="36" t="s">
        <v>339</v>
      </c>
      <c r="C6" s="108"/>
      <c r="D6" s="108"/>
      <c r="E6" s="108"/>
      <c r="F6" s="108"/>
      <c r="G6" s="108"/>
      <c r="H6" s="108"/>
      <c r="I6" s="108"/>
      <c r="J6" s="108"/>
    </row>
    <row r="8" spans="1:10" ht="12.75" customHeight="1" x14ac:dyDescent="0.3">
      <c r="A8" s="40" t="s">
        <v>302</v>
      </c>
      <c r="B8" s="36" t="s">
        <v>340</v>
      </c>
      <c r="C8" s="108"/>
      <c r="D8" s="108"/>
      <c r="E8" s="108"/>
      <c r="F8" s="108"/>
      <c r="G8" s="108"/>
      <c r="H8" s="108"/>
      <c r="I8" s="108"/>
      <c r="J8" s="108"/>
    </row>
    <row r="10" spans="1:10" ht="12.75" customHeight="1" x14ac:dyDescent="0.3">
      <c r="A10" s="40" t="s">
        <v>304</v>
      </c>
      <c r="B10" s="36" t="s">
        <v>341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 x14ac:dyDescent="0.3">
      <c r="A12" s="40" t="s">
        <v>294</v>
      </c>
      <c r="B12" s="36" t="s">
        <v>342</v>
      </c>
      <c r="C12" s="108"/>
      <c r="D12" s="108"/>
      <c r="E12" s="108"/>
      <c r="F12" s="108"/>
      <c r="G12" s="108"/>
      <c r="H12" s="108"/>
      <c r="I12" s="108"/>
      <c r="J12" s="108"/>
    </row>
    <row r="14" spans="1:10" ht="12.75" customHeight="1" x14ac:dyDescent="0.3">
      <c r="A14" s="40" t="s">
        <v>306</v>
      </c>
      <c r="B14" s="36" t="s">
        <v>343</v>
      </c>
      <c r="C14" s="108"/>
      <c r="D14" s="108"/>
      <c r="E14" s="108"/>
      <c r="F14" s="108"/>
      <c r="G14" s="108"/>
      <c r="H14" s="108"/>
      <c r="I14" s="108"/>
      <c r="J14" s="108"/>
    </row>
    <row r="16" spans="1:10" ht="12.75" customHeight="1" x14ac:dyDescent="0.3">
      <c r="A16" s="40" t="s">
        <v>308</v>
      </c>
      <c r="B16" s="36" t="s">
        <v>344</v>
      </c>
      <c r="C16" s="108"/>
      <c r="D16" s="108"/>
      <c r="E16" s="108"/>
      <c r="F16" s="108"/>
      <c r="G16" s="108"/>
      <c r="H16" s="108"/>
      <c r="I16" s="108"/>
      <c r="J16" s="108"/>
    </row>
    <row r="18" spans="1:10" ht="12.75" customHeight="1" x14ac:dyDescent="0.3">
      <c r="A18" s="40" t="s">
        <v>310</v>
      </c>
      <c r="B18" s="36" t="s">
        <v>345</v>
      </c>
      <c r="C18" s="110"/>
      <c r="D18" s="110"/>
      <c r="E18" s="110"/>
      <c r="F18" s="110"/>
      <c r="G18" s="110"/>
      <c r="H18" s="110"/>
      <c r="I18" s="110"/>
      <c r="J18" s="110"/>
    </row>
    <row r="20" spans="1:10" ht="12.75" customHeight="1" x14ac:dyDescent="0.3">
      <c r="A20" s="40" t="s">
        <v>346</v>
      </c>
      <c r="B20" s="36" t="s">
        <v>347</v>
      </c>
      <c r="C20" s="110"/>
      <c r="D20" s="110"/>
      <c r="E20" s="110"/>
      <c r="F20" s="110"/>
      <c r="G20" s="110"/>
      <c r="H20" s="110"/>
      <c r="I20" s="110"/>
      <c r="J20" s="110"/>
    </row>
    <row r="22" spans="1:10" ht="12.75" customHeight="1" x14ac:dyDescent="0.3">
      <c r="A22" s="40" t="s">
        <v>296</v>
      </c>
      <c r="B22" s="36" t="s">
        <v>348</v>
      </c>
      <c r="C22" s="110"/>
      <c r="D22" s="110"/>
      <c r="E22" s="110"/>
      <c r="F22" s="110"/>
      <c r="G22" s="110"/>
      <c r="H22" s="110"/>
      <c r="I22" s="110"/>
      <c r="J22" s="110"/>
    </row>
    <row r="24" spans="1:10" ht="12.75" customHeight="1" x14ac:dyDescent="0.3">
      <c r="A24" s="40" t="s">
        <v>298</v>
      </c>
      <c r="B24" s="36" t="s">
        <v>349</v>
      </c>
      <c r="C24" s="108"/>
      <c r="D24" s="108"/>
      <c r="E24" s="108"/>
      <c r="F24" s="108"/>
      <c r="G24" s="108"/>
      <c r="H24" s="108"/>
      <c r="I24" s="108"/>
      <c r="J24" s="108"/>
    </row>
    <row r="28" spans="1:10" ht="60" customHeight="1" x14ac:dyDescent="0.3">
      <c r="A28" s="40" t="s">
        <v>300</v>
      </c>
      <c r="B28" s="36" t="s">
        <v>350</v>
      </c>
      <c r="C28" s="108"/>
      <c r="D28" s="108"/>
      <c r="E28" s="108"/>
      <c r="F28" s="108"/>
      <c r="G28" s="108"/>
      <c r="H28" s="108"/>
      <c r="I28" s="108"/>
      <c r="J28" s="108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Olivier Pottier</cp:lastModifiedBy>
  <dcterms:created xsi:type="dcterms:W3CDTF">2025-11-14T07:36:02Z</dcterms:created>
  <dcterms:modified xsi:type="dcterms:W3CDTF">2025-11-14T07:39:19Z</dcterms:modified>
</cp:coreProperties>
</file>